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20" windowHeight="11020"/>
  </bookViews>
  <sheets>
    <sheet name="RENSTRA 2025" sheetId="5" r:id="rId1"/>
    <sheet name="PGB (4)" sheetId="4" state="hidden" r:id="rId2"/>
  </sheets>
  <definedNames>
    <definedName name="_xlnm.Print_Area" localSheetId="0">'RENSTRA 2025'!$A$1:$AT$111</definedName>
  </definedNames>
  <calcPr calcId="144525"/>
</workbook>
</file>

<file path=xl/calcChain.xml><?xml version="1.0" encoding="utf-8"?>
<calcChain xmlns="http://schemas.openxmlformats.org/spreadsheetml/2006/main">
  <c r="AM47" i="5" l="1"/>
  <c r="AK48" i="5"/>
  <c r="AI48" i="5"/>
  <c r="AG48" i="5"/>
  <c r="AE48" i="5"/>
  <c r="AC48" i="5"/>
  <c r="AN11" i="5"/>
  <c r="AN12" i="5"/>
  <c r="AN13" i="5"/>
  <c r="AN14" i="5"/>
  <c r="AN16" i="5"/>
  <c r="AN23" i="5"/>
  <c r="AN26" i="5"/>
  <c r="AN30" i="5"/>
  <c r="AN35" i="5"/>
  <c r="AN36" i="5"/>
  <c r="AN39" i="5"/>
  <c r="AN42" i="5"/>
  <c r="AN44" i="5"/>
  <c r="AN10" i="5"/>
  <c r="AO11" i="5"/>
  <c r="AO12" i="5"/>
  <c r="AO13" i="5"/>
  <c r="AO14" i="5"/>
  <c r="AO15" i="5"/>
  <c r="AO18" i="5"/>
  <c r="AO19" i="5"/>
  <c r="AO20" i="5"/>
  <c r="AO21" i="5"/>
  <c r="AO22" i="5"/>
  <c r="AO25" i="5"/>
  <c r="AO26" i="5"/>
  <c r="AO27" i="5"/>
  <c r="AO28" i="5"/>
  <c r="AO29" i="5"/>
  <c r="AO31" i="5"/>
  <c r="AO32" i="5"/>
  <c r="AO35" i="5"/>
  <c r="AO36" i="5"/>
  <c r="AO37" i="5"/>
  <c r="AO38" i="5"/>
  <c r="AO39" i="5"/>
  <c r="AO40" i="5"/>
  <c r="AO41" i="5"/>
  <c r="AO44" i="5"/>
  <c r="AO45" i="5"/>
  <c r="AO46" i="5"/>
  <c r="AB10" i="5"/>
  <c r="AC10" i="5"/>
  <c r="AG10" i="5"/>
  <c r="AM12" i="5"/>
  <c r="AM13" i="5"/>
  <c r="AM14" i="5"/>
  <c r="AM15" i="5"/>
  <c r="AM18" i="5"/>
  <c r="AM19" i="5"/>
  <c r="AM20" i="5"/>
  <c r="AM21" i="5"/>
  <c r="AM22" i="5"/>
  <c r="AM24" i="5"/>
  <c r="AO24" i="5" s="1"/>
  <c r="AM25" i="5"/>
  <c r="AM26" i="5"/>
  <c r="AM27" i="5"/>
  <c r="AM28" i="5"/>
  <c r="AM29" i="5"/>
  <c r="AM31" i="5"/>
  <c r="AM32" i="5"/>
  <c r="AM34" i="5"/>
  <c r="AO34" i="5" s="1"/>
  <c r="AM35" i="5"/>
  <c r="AM36" i="5"/>
  <c r="AM37" i="5"/>
  <c r="AM38" i="5"/>
  <c r="AM39" i="5"/>
  <c r="AM40" i="5"/>
  <c r="AM41" i="5"/>
  <c r="AM42" i="5"/>
  <c r="AO42" i="5" s="1"/>
  <c r="AM43" i="5"/>
  <c r="AO43" i="5" s="1"/>
  <c r="AM44" i="5"/>
  <c r="AM45" i="5"/>
  <c r="AM46" i="5"/>
  <c r="AM11" i="5"/>
  <c r="AK11" i="5"/>
  <c r="AK12" i="5"/>
  <c r="AK13" i="5"/>
  <c r="AK14" i="5"/>
  <c r="AK16" i="5"/>
  <c r="AK18" i="5"/>
  <c r="AK19" i="5"/>
  <c r="AK20" i="5"/>
  <c r="AK22" i="5"/>
  <c r="AK26" i="5"/>
  <c r="AK27" i="5"/>
  <c r="AK28" i="5"/>
  <c r="AK29" i="5"/>
  <c r="AK30" i="5"/>
  <c r="AK31" i="5"/>
  <c r="AK32" i="5"/>
  <c r="AK35" i="5"/>
  <c r="AK36" i="5"/>
  <c r="AK37" i="5"/>
  <c r="AK38" i="5"/>
  <c r="AK39" i="5"/>
  <c r="AK40" i="5"/>
  <c r="AK41" i="5"/>
  <c r="AK44" i="5"/>
  <c r="AK46" i="5"/>
  <c r="AJ11" i="5"/>
  <c r="AJ12" i="5"/>
  <c r="AJ13" i="5"/>
  <c r="AJ14" i="5"/>
  <c r="AJ16" i="5"/>
  <c r="AJ26" i="5"/>
  <c r="AJ30" i="5"/>
  <c r="AJ35" i="5"/>
  <c r="AJ36" i="5"/>
  <c r="AJ39" i="5"/>
  <c r="AJ42" i="5"/>
  <c r="AJ44" i="5"/>
  <c r="AI11" i="5"/>
  <c r="AI12" i="5"/>
  <c r="AI13" i="5"/>
  <c r="AI14" i="5"/>
  <c r="AI15" i="5"/>
  <c r="AI18" i="5"/>
  <c r="AI19" i="5"/>
  <c r="AI20" i="5"/>
  <c r="AI22" i="5"/>
  <c r="AI23" i="5"/>
  <c r="AI26" i="5"/>
  <c r="AI27" i="5"/>
  <c r="AI28" i="5"/>
  <c r="AI29" i="5"/>
  <c r="AI31" i="5"/>
  <c r="AI32" i="5"/>
  <c r="AI35" i="5"/>
  <c r="AI36" i="5"/>
  <c r="AI37" i="5"/>
  <c r="AI38" i="5"/>
  <c r="AI39" i="5"/>
  <c r="AI40" i="5"/>
  <c r="AI41" i="5"/>
  <c r="AI44" i="5"/>
  <c r="AI46" i="5"/>
  <c r="AH11" i="5"/>
  <c r="AH12" i="5"/>
  <c r="AH13" i="5"/>
  <c r="AH14" i="5"/>
  <c r="AH23" i="5"/>
  <c r="AH26" i="5"/>
  <c r="AH35" i="5"/>
  <c r="AH36" i="5"/>
  <c r="AH39" i="5"/>
  <c r="AH42" i="5"/>
  <c r="AH44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G23" i="5"/>
  <c r="AG26" i="5"/>
  <c r="AG27" i="5"/>
  <c r="AG28" i="5"/>
  <c r="AG29" i="5"/>
  <c r="AG31" i="5"/>
  <c r="AG32" i="5"/>
  <c r="AG33" i="5"/>
  <c r="AG35" i="5"/>
  <c r="AG36" i="5"/>
  <c r="AG37" i="5"/>
  <c r="AG38" i="5"/>
  <c r="AG39" i="5"/>
  <c r="AG40" i="5"/>
  <c r="AG41" i="5"/>
  <c r="AG44" i="5"/>
  <c r="AG46" i="5"/>
  <c r="AF11" i="5"/>
  <c r="AF12" i="5"/>
  <c r="AF13" i="5"/>
  <c r="AF14" i="5"/>
  <c r="AF16" i="5"/>
  <c r="AF23" i="5"/>
  <c r="AF26" i="5"/>
  <c r="AF35" i="5"/>
  <c r="AF36" i="5"/>
  <c r="AF39" i="5"/>
  <c r="AF42" i="5"/>
  <c r="AF44" i="5"/>
  <c r="AE11" i="5"/>
  <c r="AE12" i="5"/>
  <c r="AE13" i="5"/>
  <c r="AE14" i="5"/>
  <c r="AE15" i="5"/>
  <c r="AE16" i="5"/>
  <c r="AE18" i="5"/>
  <c r="AE19" i="5"/>
  <c r="AE20" i="5"/>
  <c r="AE22" i="5"/>
  <c r="AE23" i="5"/>
  <c r="AE26" i="5"/>
  <c r="AE27" i="5"/>
  <c r="AE28" i="5"/>
  <c r="AE29" i="5"/>
  <c r="AE30" i="5"/>
  <c r="AE31" i="5"/>
  <c r="AE32" i="5"/>
  <c r="AE35" i="5"/>
  <c r="AE36" i="5"/>
  <c r="AE37" i="5"/>
  <c r="AE38" i="5"/>
  <c r="AE39" i="5"/>
  <c r="AE40" i="5"/>
  <c r="AE41" i="5"/>
  <c r="AE44" i="5"/>
  <c r="AE46" i="5"/>
  <c r="AD11" i="5"/>
  <c r="AD12" i="5"/>
  <c r="AD13" i="5"/>
  <c r="AD14" i="5"/>
  <c r="AD16" i="5"/>
  <c r="AD23" i="5"/>
  <c r="AD26" i="5"/>
  <c r="AD30" i="5"/>
  <c r="AD35" i="5"/>
  <c r="AD36" i="5"/>
  <c r="AD39" i="5"/>
  <c r="AD42" i="5"/>
  <c r="AD44" i="5"/>
  <c r="AC14" i="5"/>
  <c r="AC15" i="5"/>
  <c r="AC16" i="5"/>
  <c r="AC17" i="5"/>
  <c r="AC18" i="5"/>
  <c r="AC19" i="5"/>
  <c r="AC20" i="5"/>
  <c r="AC21" i="5"/>
  <c r="AC22" i="5"/>
  <c r="AC23" i="5"/>
  <c r="AC24" i="5"/>
  <c r="AC26" i="5"/>
  <c r="AC27" i="5"/>
  <c r="AC28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3" i="5"/>
  <c r="AC44" i="5"/>
  <c r="AC45" i="5"/>
  <c r="AC46" i="5"/>
  <c r="AC47" i="5"/>
  <c r="AB14" i="5"/>
  <c r="AB16" i="5"/>
  <c r="AB23" i="5"/>
  <c r="AB26" i="5"/>
  <c r="AB30" i="5"/>
  <c r="AB35" i="5"/>
  <c r="AB36" i="5"/>
  <c r="AB39" i="5"/>
  <c r="AB42" i="5"/>
  <c r="AB44" i="5"/>
  <c r="R14" i="5"/>
  <c r="R15" i="5"/>
  <c r="R16" i="5"/>
  <c r="R17" i="5"/>
  <c r="R18" i="5"/>
  <c r="R19" i="5"/>
  <c r="R20" i="5"/>
  <c r="R21" i="5"/>
  <c r="R22" i="5"/>
  <c r="R23" i="5"/>
  <c r="R24" i="5"/>
  <c r="R26" i="5"/>
  <c r="R27" i="5"/>
  <c r="R28" i="5"/>
  <c r="R29" i="5"/>
  <c r="R30" i="5"/>
  <c r="R31" i="5"/>
  <c r="R32" i="5"/>
  <c r="R33" i="5"/>
  <c r="R34" i="5"/>
  <c r="R35" i="5"/>
  <c r="R36" i="5"/>
  <c r="R37" i="5"/>
  <c r="R38" i="5"/>
  <c r="R39" i="5"/>
  <c r="AL39" i="5" s="1"/>
  <c r="R40" i="5"/>
  <c r="R41" i="5"/>
  <c r="R42" i="5"/>
  <c r="R43" i="5"/>
  <c r="R44" i="5"/>
  <c r="R45" i="5"/>
  <c r="R46" i="5"/>
  <c r="R47" i="5"/>
  <c r="R10" i="5"/>
  <c r="Z11" i="5"/>
  <c r="Z12" i="5"/>
  <c r="Z13" i="5"/>
  <c r="Z16" i="5"/>
  <c r="Z18" i="5"/>
  <c r="Z19" i="5"/>
  <c r="Z20" i="5"/>
  <c r="Z21" i="5"/>
  <c r="Z22" i="5"/>
  <c r="Z26" i="5"/>
  <c r="Z27" i="5"/>
  <c r="Z28" i="5"/>
  <c r="Z29" i="5"/>
  <c r="Z30" i="5"/>
  <c r="Z31" i="5"/>
  <c r="Z32" i="5"/>
  <c r="Z35" i="5"/>
  <c r="Z36" i="5"/>
  <c r="Z37" i="5"/>
  <c r="Z38" i="5"/>
  <c r="Z39" i="5"/>
  <c r="Z40" i="5"/>
  <c r="Z41" i="5"/>
  <c r="Z44" i="5"/>
  <c r="Z46" i="5"/>
  <c r="X11" i="5"/>
  <c r="X12" i="5"/>
  <c r="X13" i="5"/>
  <c r="X14" i="5"/>
  <c r="X15" i="5"/>
  <c r="X18" i="5"/>
  <c r="X19" i="5"/>
  <c r="X20" i="5"/>
  <c r="X21" i="5"/>
  <c r="X22" i="5"/>
  <c r="X26" i="5"/>
  <c r="X27" i="5"/>
  <c r="X28" i="5"/>
  <c r="X29" i="5"/>
  <c r="X31" i="5"/>
  <c r="X32" i="5"/>
  <c r="X35" i="5"/>
  <c r="X36" i="5"/>
  <c r="X37" i="5"/>
  <c r="X38" i="5"/>
  <c r="X39" i="5"/>
  <c r="X40" i="5"/>
  <c r="X41" i="5"/>
  <c r="X44" i="5"/>
  <c r="X46" i="5"/>
  <c r="V11" i="5"/>
  <c r="V12" i="5"/>
  <c r="V13" i="5"/>
  <c r="V14" i="5"/>
  <c r="V15" i="5"/>
  <c r="V16" i="5"/>
  <c r="V17" i="5"/>
  <c r="V18" i="5"/>
  <c r="V19" i="5"/>
  <c r="V20" i="5"/>
  <c r="V21" i="5"/>
  <c r="V22" i="5"/>
  <c r="V23" i="5"/>
  <c r="V24" i="5"/>
  <c r="V25" i="5"/>
  <c r="V26" i="5"/>
  <c r="V27" i="5"/>
  <c r="V28" i="5"/>
  <c r="V29" i="5"/>
  <c r="V31" i="5"/>
  <c r="V32" i="5"/>
  <c r="V33" i="5"/>
  <c r="V35" i="5"/>
  <c r="V36" i="5"/>
  <c r="V37" i="5"/>
  <c r="V38" i="5"/>
  <c r="V39" i="5"/>
  <c r="V40" i="5"/>
  <c r="V41" i="5"/>
  <c r="V44" i="5"/>
  <c r="V46" i="5"/>
  <c r="T11" i="5"/>
  <c r="T12" i="5"/>
  <c r="T13" i="5"/>
  <c r="T14" i="5"/>
  <c r="T15" i="5"/>
  <c r="T16" i="5"/>
  <c r="T18" i="5"/>
  <c r="T19" i="5"/>
  <c r="T20" i="5"/>
  <c r="T22" i="5"/>
  <c r="T26" i="5"/>
  <c r="T27" i="5"/>
  <c r="T28" i="5"/>
  <c r="T29" i="5"/>
  <c r="T30" i="5"/>
  <c r="T31" i="5"/>
  <c r="T32" i="5"/>
  <c r="T35" i="5"/>
  <c r="T36" i="5"/>
  <c r="T37" i="5"/>
  <c r="T38" i="5"/>
  <c r="T39" i="5"/>
  <c r="T40" i="5"/>
  <c r="T41" i="5"/>
  <c r="T44" i="5"/>
  <c r="T46" i="5"/>
  <c r="S47" i="5"/>
  <c r="S10" i="5"/>
  <c r="G47" i="5"/>
  <c r="I47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10" i="5"/>
  <c r="U47" i="5"/>
  <c r="T47" i="5" s="1"/>
  <c r="AA35" i="5"/>
  <c r="Q35" i="5"/>
  <c r="U10" i="5"/>
  <c r="AE10" i="5" s="1"/>
  <c r="W10" i="5"/>
  <c r="W47" i="5" s="1"/>
  <c r="V47" i="5" s="1"/>
  <c r="AA16" i="5"/>
  <c r="Q16" i="5"/>
  <c r="AA23" i="5"/>
  <c r="AM23" i="5" s="1"/>
  <c r="AO23" i="5" s="1"/>
  <c r="Q23" i="5"/>
  <c r="Q10" i="5" s="1"/>
  <c r="AA26" i="5"/>
  <c r="Q26" i="5"/>
  <c r="AA30" i="5"/>
  <c r="Q30" i="5"/>
  <c r="AA36" i="5"/>
  <c r="Q36" i="5"/>
  <c r="AA44" i="5"/>
  <c r="AA39" i="5"/>
  <c r="Q39" i="5"/>
  <c r="AA11" i="5"/>
  <c r="O10" i="5"/>
  <c r="Y16" i="5"/>
  <c r="X16" i="5" s="1"/>
  <c r="AH16" i="5" s="1"/>
  <c r="O16" i="5"/>
  <c r="O26" i="5"/>
  <c r="Y26" i="5"/>
  <c r="Y30" i="5"/>
  <c r="X30" i="5" s="1"/>
  <c r="AH30" i="5" s="1"/>
  <c r="O30" i="5"/>
  <c r="S35" i="5"/>
  <c r="U35" i="5"/>
  <c r="W35" i="5"/>
  <c r="Y35" i="5"/>
  <c r="O35" i="5"/>
  <c r="O36" i="5"/>
  <c r="Y36" i="5"/>
  <c r="Y39" i="5"/>
  <c r="O39" i="5"/>
  <c r="Y44" i="5"/>
  <c r="Y11" i="5"/>
  <c r="Y14" i="5"/>
  <c r="O14" i="5"/>
  <c r="W36" i="5"/>
  <c r="O11" i="5"/>
  <c r="Q11" i="5"/>
  <c r="U11" i="5"/>
  <c r="W11" i="5"/>
  <c r="M10" i="5"/>
  <c r="M11" i="5"/>
  <c r="W14" i="5"/>
  <c r="M14" i="5"/>
  <c r="W16" i="5"/>
  <c r="M16" i="5"/>
  <c r="W23" i="5"/>
  <c r="M23" i="5"/>
  <c r="W26" i="5"/>
  <c r="M26" i="5"/>
  <c r="W30" i="5"/>
  <c r="V30" i="5" s="1"/>
  <c r="AF30" i="5" s="1"/>
  <c r="M30" i="5"/>
  <c r="M35" i="5"/>
  <c r="M36" i="5"/>
  <c r="W39" i="5"/>
  <c r="M39" i="5"/>
  <c r="W44" i="5"/>
  <c r="K47" i="5"/>
  <c r="K35" i="5"/>
  <c r="K39" i="5"/>
  <c r="K36" i="5"/>
  <c r="K10" i="5"/>
  <c r="I11" i="5" s="1"/>
  <c r="K30" i="5"/>
  <c r="U26" i="5"/>
  <c r="K26" i="5"/>
  <c r="U39" i="5"/>
  <c r="U36" i="5"/>
  <c r="U30" i="5"/>
  <c r="U16" i="5"/>
  <c r="U14" i="5"/>
  <c r="I42" i="5"/>
  <c r="I44" i="5"/>
  <c r="K11" i="5"/>
  <c r="K14" i="5"/>
  <c r="U44" i="5"/>
  <c r="K44" i="5"/>
  <c r="I10" i="5"/>
  <c r="I23" i="5"/>
  <c r="S36" i="5"/>
  <c r="I36" i="5"/>
  <c r="I35" i="5" s="1"/>
  <c r="I30" i="5"/>
  <c r="S44" i="5"/>
  <c r="S42" i="5"/>
  <c r="I16" i="5"/>
  <c r="I26" i="5"/>
  <c r="S39" i="5"/>
  <c r="I39" i="5"/>
  <c r="I14" i="5"/>
  <c r="Q44" i="5"/>
  <c r="O44" i="5"/>
  <c r="M44" i="5"/>
  <c r="AL36" i="5"/>
  <c r="AI16" i="5" l="1"/>
  <c r="AM16" i="5"/>
  <c r="AO16" i="5" s="1"/>
  <c r="Y10" i="5"/>
  <c r="X10" i="5" s="1"/>
  <c r="AH10" i="5" s="1"/>
  <c r="AK23" i="5"/>
  <c r="AA10" i="5"/>
  <c r="AJ23" i="5"/>
  <c r="AI30" i="5"/>
  <c r="AG30" i="5"/>
  <c r="AE47" i="5"/>
  <c r="T10" i="5"/>
  <c r="AD10" i="5" s="1"/>
  <c r="Y47" i="5"/>
  <c r="AI47" i="5" s="1"/>
  <c r="V10" i="5"/>
  <c r="AF10" i="5" s="1"/>
  <c r="AM30" i="5"/>
  <c r="AG47" i="5"/>
  <c r="O47" i="5"/>
  <c r="M47" i="5"/>
  <c r="Q47" i="5"/>
  <c r="AI10" i="5" l="1"/>
  <c r="AA47" i="5"/>
  <c r="Z10" i="5"/>
  <c r="AJ10" i="5" s="1"/>
  <c r="AK10" i="5"/>
  <c r="AO30" i="5"/>
  <c r="AM10" i="5"/>
  <c r="AO10" i="5" s="1"/>
  <c r="X47" i="5"/>
  <c r="AO47" i="5"/>
  <c r="AK47" i="5" l="1"/>
  <c r="Z47" i="5"/>
  <c r="AK11" i="4" l="1"/>
  <c r="AJ11" i="4"/>
  <c r="AI11" i="4"/>
  <c r="AH11" i="4"/>
  <c r="AG11" i="4"/>
  <c r="AF11" i="4"/>
  <c r="AE11" i="4"/>
  <c r="AD11" i="4"/>
  <c r="AC11" i="4"/>
  <c r="AB11" i="4"/>
  <c r="AJ10" i="4"/>
  <c r="AH10" i="4"/>
  <c r="AF10" i="4"/>
  <c r="AD10" i="4"/>
  <c r="AB10" i="4"/>
</calcChain>
</file>

<file path=xl/sharedStrings.xml><?xml version="1.0" encoding="utf-8"?>
<sst xmlns="http://schemas.openxmlformats.org/spreadsheetml/2006/main" count="464" uniqueCount="176">
  <si>
    <t>No</t>
  </si>
  <si>
    <t>Sasaran</t>
  </si>
  <si>
    <t>K</t>
  </si>
  <si>
    <t>Rp</t>
  </si>
  <si>
    <t>Rata-rata capaian kinerja (%)</t>
  </si>
  <si>
    <t>Predikat kinerja</t>
  </si>
  <si>
    <t>Faktor pendorong keberhasilan kinerja :</t>
  </si>
  <si>
    <t>Faktor penghambat pencapaian kinerja :</t>
  </si>
  <si>
    <t>Disusun</t>
  </si>
  <si>
    <t>…………………………., tanggal ………………..</t>
  </si>
  <si>
    <t>KEPALA Perangkat Daerah ……………………………………..</t>
  </si>
  <si>
    <t>Kab/Kota ……………………………….</t>
  </si>
  <si>
    <t>(</t>
  </si>
  <si>
    <t>)</t>
  </si>
  <si>
    <t>Dievaluasi</t>
  </si>
  <si>
    <t>…………………………., tanggal ………………………</t>
  </si>
  <si>
    <t>KEPALA BAPPEDA</t>
  </si>
  <si>
    <t>Kab/Kota………………………………….</t>
  </si>
  <si>
    <t>Program Prioritas</t>
  </si>
  <si>
    <t xml:space="preserve">Indikator Kinerja </t>
  </si>
  <si>
    <t>Data Capaian pada awal tahun Perencanaan</t>
  </si>
  <si>
    <t>Tindak lanjut yang diperlukan dalam RKPD berikutnya *):</t>
  </si>
  <si>
    <t>Tindak lanjut yang diperlukan dalam RPJMD Kabupaten berikutnya *):</t>
  </si>
  <si>
    <t>Rasio Capaian s.d 2020 terhadap target akhir tahun perencanaan (2021)</t>
  </si>
  <si>
    <t>Formulir e.58</t>
  </si>
  <si>
    <t>Evaluasi Terhadap Hasil Renstra</t>
  </si>
  <si>
    <t>Periode Pelaksanaan : 2021 - 2026</t>
  </si>
  <si>
    <t>Target Pada Akhir Tahun Perencanaan (2026)</t>
  </si>
  <si>
    <t xml:space="preserve">Target Renstra Kabupaten/Kota pada RKPD Kabupaten Tahun -  </t>
  </si>
  <si>
    <t>Capaian Target Renstra Kabupaten Melaui Pelaksanaan RKPD Tahun -</t>
  </si>
  <si>
    <t>Tingkat Capaian Target Renstra Kabupaten/Kota Hasil Pelaksanaan RKPD  Kabupaten Tahun - (%)</t>
  </si>
  <si>
    <t>Capaian s.d Tahun,,,,,</t>
  </si>
  <si>
    <t xml:space="preserve"> Kantor Kecamatan Pengabuan Kabupaten Tanjung Jabung Barat</t>
  </si>
  <si>
    <t>Meningkatnya kualitas pelayanan public, Akuntabilitas kinerja dan Laporan Keuangan Kecamatan</t>
  </si>
  <si>
    <t>Persentase Penyediaan Komponen Penunjang Pelayanan Kantor</t>
  </si>
  <si>
    <t>Meningkatnya Ketentraman dan Ketertiban Kecamatan</t>
  </si>
  <si>
    <t>PROGRAM KOORDINASI KETENTRAMAN DAN KETERTIBAN UMUM</t>
  </si>
  <si>
    <t>Persentase laporan Kejadian Ketentraman, Ketertiban dan Kerawanan sosial wilayah Kecamatan yang ditindak lanjuti</t>
  </si>
  <si>
    <t>Jumlah berita acara/ notulen kesepakatan yang dihasilkan bersama Forkopincam ( Kec. Pengabuan )</t>
  </si>
  <si>
    <t>PROGRAM PENYELENGGARAAN PEMERINTAHAN DAN PELAYANAN PUBLIK</t>
  </si>
  <si>
    <t>Indeks Kepuasan Masyarakat</t>
  </si>
  <si>
    <t>0 MUTU LAYANAN</t>
  </si>
  <si>
    <t>71.80 MUTU LAYANAN</t>
  </si>
  <si>
    <t>70.15 Mutu Pelayanan</t>
  </si>
  <si>
    <t>70.50 Mutu Pelayanan</t>
  </si>
  <si>
    <t>70.90 Mutu Pelayanan</t>
  </si>
  <si>
    <t>71.40 Mutu Pelayanan</t>
  </si>
  <si>
    <t>71.80 Mutu Pelayanan</t>
  </si>
  <si>
    <t>Meningkatnya Kinerja Penyelenggaraan Pemerintahan Desa</t>
  </si>
  <si>
    <t>Nilai rata-rata Indeks Desa Membangun (IDM)</t>
  </si>
  <si>
    <t>PROGRAM PEMBINAAN DAN PENGAWASAN PEMERINTAHAN DESA</t>
  </si>
  <si>
    <t>0.64 </t>
  </si>
  <si>
    <t>0.60 </t>
  </si>
  <si>
    <t>0.75 </t>
  </si>
  <si>
    <t>0.67 </t>
  </si>
  <si>
    <t>0.70 </t>
  </si>
  <si>
    <t>0.72 </t>
  </si>
  <si>
    <t>Persentase pemerintahan desa yang tertib administrasi ( Kec. Pengabuan )</t>
  </si>
  <si>
    <t>100 %</t>
  </si>
  <si>
    <t>Meningkatnya sarana dan prasarana kecamatan</t>
  </si>
  <si>
    <t>Persentase sarana prasarana Kecamatan yang termanfaatkan dan berfungsi baik</t>
  </si>
  <si>
    <t>75 %</t>
  </si>
  <si>
    <t>90 %</t>
  </si>
  <si>
    <t>80 %</t>
  </si>
  <si>
    <t>85 %</t>
  </si>
  <si>
    <t>PROGRAM PEMBERDAYAAN MASYARAKAT DESA DAN KELURAHAN</t>
  </si>
  <si>
    <t>Persentase desa/ kelurahan mengadakan kegiatan pemberdayaan masyarakat yang berhasil guna ( Kec. Pengabuan )</t>
  </si>
  <si>
    <t>70.15  MUTU LAYANAN</t>
  </si>
  <si>
    <t>70.50  MUTU LAYANAN</t>
  </si>
  <si>
    <t>70'90 MUTU LAYANAN</t>
  </si>
  <si>
    <t>71.40 MUTU LAYANAN</t>
  </si>
  <si>
    <t>71.80  MUTU LAYANAN</t>
  </si>
  <si>
    <t>Meningkatnya Kinerja Pelayanan Perangkat Daerah, Keuangan dan Akuntabilitas Kinerja</t>
  </si>
  <si>
    <t>0 Mutu Layanan
0 Kategori</t>
  </si>
  <si>
    <t>Indeks Kepuasan Masyarakat
Nilai AKIP OPD Kecamatan</t>
  </si>
  <si>
    <t>71.80 Mutu Layanan
60.50 (B) Kategori</t>
  </si>
  <si>
    <t>70.15 Mutu Layanan
56.00 (CC) Kategori</t>
  </si>
  <si>
    <t>70.50 Mutu Layanan
58.00 (CC) Kategori</t>
  </si>
  <si>
    <t>70'90 Mutu Layanan
60.10 (B) Kategori</t>
  </si>
  <si>
    <t>71.40 Mutu Layanan
60,25 (B) Kategori</t>
  </si>
  <si>
    <t>PROGRAM PENUNJANG URUSAN PEMERINTAHAN DAERAH KABUPATEN/KOTA</t>
  </si>
  <si>
    <t>3,955,806,176</t>
  </si>
  <si>
    <t>3,747,200,000</t>
  </si>
  <si>
    <t>4,088,200,000</t>
  </si>
  <si>
    <t>KABUPATEN TANJUNG JABUNG BARAT</t>
  </si>
  <si>
    <t>PROGRAM PENUNJANG URUSAN PEMERINTAHAN DAERAH KABUPATEN KOTA</t>
  </si>
  <si>
    <t>Administrasi Keuangan Perangkat Daerah</t>
  </si>
  <si>
    <t>Tingkat pemenuhan Dokumen Administrasi Laporan Keuangan Tahunan OPD</t>
  </si>
  <si>
    <t>Administrasi Kepegawaian Perangkat Daerah</t>
  </si>
  <si>
    <t>Tingkat Disiplin Pegawai/ ASN</t>
  </si>
  <si>
    <t>Administrasi Umum Perangkat Daerah</t>
  </si>
  <si>
    <t>Cakupan layanan administrasi umum</t>
  </si>
  <si>
    <t>Pengadaan Barang Milik Daerah Penunjang Urusan Pemerintah Daerah</t>
  </si>
  <si>
    <t>Tingkat Pemenuhan Pengadaan Barang Milik Daerah Penunjang Urusan OPD</t>
  </si>
  <si>
    <t>Penyediaan Jasa Penunjang Urusan Pemerintah Daerah</t>
  </si>
  <si>
    <t>Cakupan Jasa Penunjang urusan Pemerintah Daerah</t>
  </si>
  <si>
    <t>Pemeliharaan Barang Milik Daerah Penunjang Urusan Pemerintah Daerah</t>
  </si>
  <si>
    <t>Tingkat Pemenuhan BMD yang dipelihara</t>
  </si>
  <si>
    <t>Jumlah koordinasi pemberdayaan desa</t>
  </si>
  <si>
    <t>Kegiatan Pemberdayaan Kelurahan</t>
  </si>
  <si>
    <t>Jumlah program kerja kelurahan</t>
  </si>
  <si>
    <t>Persentase pemerintahan desa yang tertib administrasi</t>
  </si>
  <si>
    <t>Koordinasi Kegiatan Pemberdayaan Desa</t>
  </si>
  <si>
    <t>Persentase desa/ kelurahan mengadakan kegiatan pemberdayaan masyarakat yang berhasil guna</t>
  </si>
  <si>
    <t>Jumlah Desa yang difasilitasi, rekomendasi dan koordinasi Pembinaan dan Pengawasan Pemrintahan Desa</t>
  </si>
  <si>
    <t>9 Desa</t>
  </si>
  <si>
    <t>Pembina Tk. I</t>
  </si>
  <si>
    <t>Penyediaan Gaji dan Tunjangan ASN</t>
  </si>
  <si>
    <t>Tersedianya Gaji dan Tunjangan ASN</t>
  </si>
  <si>
    <t>Penyediaan Administrasi Pelaksanaan Tugas ASN</t>
  </si>
  <si>
    <t>Terpenuhinya Administrasi Tugas ASN</t>
  </si>
  <si>
    <t>Pengadaan Pakaian Dinas Beserta Atribut Perlengkapannya</t>
  </si>
  <si>
    <t>Tersedianya Pakaian Dinas, Jumlah Stel Pakaian Dinas</t>
  </si>
  <si>
    <t>29 stel</t>
  </si>
  <si>
    <t>Program/Kegiatan</t>
  </si>
  <si>
    <t>Capaian s.d Tahun 2025</t>
  </si>
  <si>
    <t>Rasio Capaian s.d 2025 terhadap target akhir tahun perencanaan (2025)</t>
  </si>
  <si>
    <t>Target Pada Akhir Tahun Perencanaan (2025)</t>
  </si>
  <si>
    <t xml:space="preserve"> </t>
  </si>
  <si>
    <t>Penyediaan Komponen Instalasi Listrik / Penerangan Bangunan Kantor</t>
  </si>
  <si>
    <t>Tersedianya Komponen Instalasi Listrik / Penerangan Bangunan Kantor, Jumlah Jenis Komponen Alat Listrik</t>
  </si>
  <si>
    <t>12 bulan</t>
  </si>
  <si>
    <t>Penyediaan Peralatan dan Perlengkapan Kantor</t>
  </si>
  <si>
    <t>Tersedianya Alat Tulis Kantor dan alat Kebersihan Kantor, Jumlah Jenis Alat Kebersihan Kantor</t>
  </si>
  <si>
    <t>Penyediaan Bahan Logistik Kantor</t>
  </si>
  <si>
    <t>Tersedianya Makanan dan Minuman, Jumlah Pegawai/Peserta Rapat</t>
  </si>
  <si>
    <t>Penyediaan Barang Cetakan dan Penggandaan</t>
  </si>
  <si>
    <t>Tersedianya Barang Cetakan dan Penggandaan</t>
  </si>
  <si>
    <t>Penyediaan Bahan Bacaan dan Peraturan Perundang-Undangan</t>
  </si>
  <si>
    <t>Tersedianya Bahan Bacaan dan Peraturan Perundang-Undangan, Jumlah Bahan Bacaan</t>
  </si>
  <si>
    <t>Penyelenggaraan Rapat Koordinasi dan Konsultasi SKPD</t>
  </si>
  <si>
    <t>Terlaksananya Rapat-Rapat Kordinasi dan Konsultasi ke Luar Daerah, Jumlah Pelaksanaan Perjalanan Dinas</t>
  </si>
  <si>
    <t>Pengadaan Kendaraan Dinas Perorangan atau Dinas Jabatan</t>
  </si>
  <si>
    <t>Tersedianya Kendaraan Dinas, Pengadaan Kendaraan Dinas Perorangan atau Dinas Jabatan</t>
  </si>
  <si>
    <t>4 Unit</t>
  </si>
  <si>
    <t>Pengadaan Peralatan dan Mesin Lainnya</t>
  </si>
  <si>
    <t>Tersedianya Peralatan Kantor, Jumlah Unit Pengadaan Peralatan dan Perlengkapan Kantor</t>
  </si>
  <si>
    <t>Penyediaan Jasa Surat Menyurat</t>
  </si>
  <si>
    <t>Tersedianya Jasa Surat Menyurat, Jumlah Materai</t>
  </si>
  <si>
    <t>Penyediaan Jasa Komunikasi, Sumber daya air, dan Listrik</t>
  </si>
  <si>
    <t>Tersedianya Jasa Komunikasi, Sumber daya air, dan listrik, Jumlah Bulan</t>
  </si>
  <si>
    <t>Penyediaan Jasa Pelayanan Umum Kantor</t>
  </si>
  <si>
    <t>Tersedianya Jasa Pelayanan Umum Kantor, Jumlah Tenaga Pendukung Pelayanan Kantor, Jumlah Bulan</t>
  </si>
  <si>
    <t>Penyediaan Jasa Pemeliharaan, Biaya Pemeliharaan dan Pajak Kendaraan Perorangan Dinas atau Kendaraan Dinas Jabatan</t>
  </si>
  <si>
    <t>Kendaraan Dinas/Operasional dalam kondisi baik, Jumlah Kendaraan Dinas yang dilakukan Perawatan</t>
  </si>
  <si>
    <t>9 unit</t>
  </si>
  <si>
    <t>Pemeliharaan Peralatan dan Mesin Lainnya</t>
  </si>
  <si>
    <t>Terpeliharanya Peralatan dan Mesin, Jumlah Peralatan dan Mesin yang dipelihara</t>
  </si>
  <si>
    <t>11 unit</t>
  </si>
  <si>
    <t>Pemeliharaan/Rehabilitasi Gedung Kantor/Bangunan Lainnya</t>
  </si>
  <si>
    <t>Terpeliharanya Gedung Kantor dan Bangunan Lainnya, Jumlah Gedung Kantor yang dipelihara</t>
  </si>
  <si>
    <t>2 Unit</t>
  </si>
  <si>
    <t>Sinkronisasi Program Kerja dan Kegiatan Pemberdayaan Masyarakat Yang Dilakukan Oleh Pemerintah dan Swasta di Wilayah Kerja Kecamatan</t>
  </si>
  <si>
    <t>Jumlah Kegiatan yang melibatkan pihak pemerintah dan swasta</t>
  </si>
  <si>
    <t>1 Kegiatan</t>
  </si>
  <si>
    <t>Peningkatan Efektifitas Kegiatan Pemberdayaan Masyarakat di Wilayah Kecamatan</t>
  </si>
  <si>
    <t>Jumlah desa/kelurahan yang terlaksana pembinaan PKK</t>
  </si>
  <si>
    <t>Pembangunan Sarana dan Prasarana Kelurahan</t>
  </si>
  <si>
    <t>Jumlah sarana dan prasarana yang dibangun</t>
  </si>
  <si>
    <t>5 Program</t>
  </si>
  <si>
    <t>Pemberdayaan Masyarakat di Kelurahan</t>
  </si>
  <si>
    <t>Jumlah kelompok/ lembaga / organisasi Kemasyarakatan Kelurahan</t>
  </si>
  <si>
    <t>1 Program</t>
  </si>
  <si>
    <t>Fasilitasi Administrasi Tata Pemerintahan Desa</t>
  </si>
  <si>
    <t>PROGRAM PENYELENGGARAAN URUSAN PEMERINTAHAN UMUM</t>
  </si>
  <si>
    <t>Pembinaan Persatuan dan Kesatuan Bangsa</t>
  </si>
  <si>
    <t>Belanja Jasa Pengelolaan BMD yang tidak menghasilkan pendapatan</t>
  </si>
  <si>
    <t>1 Unit</t>
  </si>
  <si>
    <t>6 kegiatan</t>
  </si>
  <si>
    <t>Senyerang,             September 2025</t>
  </si>
  <si>
    <t>CAMAT SENYERANG</t>
  </si>
  <si>
    <t>SUWARNO, S.Sos. M.H</t>
  </si>
  <si>
    <t>NIP. 19680412 198912 1 001</t>
  </si>
  <si>
    <t xml:space="preserve"> Kantor Kecamatan Senyerang Kabupaten Tanjung Jabung Barat</t>
  </si>
  <si>
    <t>Formulir e.80</t>
  </si>
  <si>
    <t>Periode Pelaksanaan : 2021 - 2025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</si>
</sst>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_);_(@_)"/>
    <numFmt numFmtId="166" formatCode="_-* #,##0_-;\-* #,##0_-;_-* &quot;-&quot;??_-;_-@_-"/>
    <numFmt numFmtId="167" formatCode="_(* #,##0.00_);_(* \(#,##0.00\);_(* &quot;-&quot;??_);_(@_)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Bookman Old Style"/>
      <family val="1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  <charset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rgb="FF006100"/>
      <name val="Calibri"/>
      <family val="2"/>
    </font>
    <font>
      <b/>
      <sz val="15"/>
      <color rgb="FF1F4A7E"/>
      <name val="Calibri"/>
      <family val="2"/>
    </font>
    <font>
      <b/>
      <sz val="13"/>
      <color rgb="FF1F4A7E"/>
      <name val="Calibri"/>
      <family val="2"/>
    </font>
    <font>
      <b/>
      <sz val="11"/>
      <color rgb="FF1F4A7E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indexed="8"/>
      <name val="Calibri"/>
      <family val="2"/>
      <charset val="1"/>
    </font>
    <font>
      <sz val="10"/>
      <color rgb="FF000000"/>
      <name val="Times New Roman"/>
      <family val="1"/>
    </font>
    <font>
      <b/>
      <sz val="11"/>
      <color rgb="FF3F3F3F"/>
      <name val="Calibri"/>
      <family val="2"/>
    </font>
    <font>
      <b/>
      <sz val="18"/>
      <color rgb="FF1F4A7E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9"/>
      <name val="Bookman Old Style"/>
      <family val="1"/>
    </font>
    <font>
      <sz val="8"/>
      <color theme="1"/>
      <name val="Calibri"/>
      <family val="2"/>
      <scheme val="minor"/>
    </font>
    <font>
      <sz val="8"/>
      <name val="Tahoma"/>
      <family val="2"/>
    </font>
    <font>
      <sz val="11"/>
      <color rgb="FF000000"/>
      <name val="Calibri"/>
      <family val="2"/>
      <charset val="204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  <charset val="1"/>
    </font>
    <font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Bookman Old Style"/>
      <family val="1"/>
      <charset val="1"/>
    </font>
    <font>
      <sz val="9"/>
      <color theme="1"/>
      <name val="Bookman Old Style"/>
      <family val="1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1276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1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4" applyNumberFormat="0" applyAlignment="0" applyProtection="0"/>
    <xf numFmtId="0" fontId="16" fillId="7" borderId="15" applyNumberFormat="0" applyAlignment="0" applyProtection="0"/>
    <xf numFmtId="0" fontId="17" fillId="7" borderId="14" applyNumberFormat="0" applyAlignment="0" applyProtection="0"/>
    <xf numFmtId="0" fontId="18" fillId="0" borderId="16" applyNumberFormat="0" applyFill="0" applyAlignment="0" applyProtection="0"/>
    <xf numFmtId="0" fontId="19" fillId="8" borderId="17" applyNumberFormat="0" applyAlignment="0" applyProtection="0"/>
    <xf numFmtId="0" fontId="20" fillId="0" borderId="0" applyNumberFormat="0" applyFill="0" applyBorder="0" applyAlignment="0" applyProtection="0"/>
    <xf numFmtId="0" fontId="1" fillId="9" borderId="1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3" fillId="33" borderId="0" applyNumberFormat="0" applyBorder="0" applyAlignment="0" applyProtection="0"/>
    <xf numFmtId="0" fontId="24" fillId="0" borderId="0"/>
    <xf numFmtId="0" fontId="24" fillId="0" borderId="0"/>
    <xf numFmtId="43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4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2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3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4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5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6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6" fillId="57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7" fillId="4" borderId="0" applyNumberFormat="0" applyBorder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8" fillId="7" borderId="14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0" fontId="29" fillId="8" borderId="17" applyNumberFormat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2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3" fillId="0" borderId="21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4" fillId="0" borderId="22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23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6" fillId="6" borderId="14" applyNumberFormat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7" fillId="0" borderId="16" applyNumberFormat="0" applyFill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2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0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30" fillId="9" borderId="18" applyNumberFormat="0" applyFon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0" fontId="41" fillId="7" borderId="15" applyNumberFormat="0" applyAlignment="0" applyProtection="0"/>
    <xf numFmtId="9" fontId="2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3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1" fontId="48" fillId="0" borderId="0" applyFont="0" applyFill="0" applyBorder="0" applyAlignment="0" applyProtection="0"/>
    <xf numFmtId="0" fontId="25" fillId="0" borderId="0"/>
    <xf numFmtId="41" fontId="1" fillId="0" borderId="0" applyFont="0" applyFill="0" applyBorder="0" applyAlignment="0" applyProtection="0"/>
    <xf numFmtId="0" fontId="48" fillId="0" borderId="0"/>
    <xf numFmtId="0" fontId="48" fillId="0" borderId="0"/>
    <xf numFmtId="9" fontId="39" fillId="0" borderId="0" applyFont="0" applyFill="0" applyBorder="0" applyAlignment="0" applyProtection="0"/>
    <xf numFmtId="0" fontId="24" fillId="0" borderId="0"/>
    <xf numFmtId="164" fontId="1" fillId="0" borderId="0" applyFont="0" applyFill="0" applyBorder="0" applyAlignment="0" applyProtection="0"/>
    <xf numFmtId="41" fontId="3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4" fillId="0" borderId="0"/>
  </cellStyleXfs>
  <cellXfs count="177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9" fontId="3" fillId="0" borderId="1" xfId="0" applyNumberFormat="1" applyFont="1" applyBorder="1" applyAlignment="1">
      <alignment horizontal="center" vertical="top" wrapText="1"/>
    </xf>
    <xf numFmtId="0" fontId="2" fillId="0" borderId="0" xfId="0" applyFont="1"/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9" fontId="3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vertical="top" textRotation="180" wrapText="1"/>
    </xf>
    <xf numFmtId="9" fontId="3" fillId="0" borderId="1" xfId="1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165" fontId="3" fillId="0" borderId="1" xfId="2" applyNumberFormat="1" applyFont="1" applyBorder="1" applyAlignment="1">
      <alignment vertical="top"/>
    </xf>
    <xf numFmtId="0" fontId="4" fillId="0" borderId="1" xfId="0" applyFont="1" applyBorder="1" applyAlignment="1">
      <alignment vertical="top" textRotation="180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top" wrapText="1"/>
    </xf>
    <xf numFmtId="164" fontId="4" fillId="0" borderId="1" xfId="2" applyFont="1" applyBorder="1" applyAlignment="1">
      <alignment vertical="top" wrapText="1"/>
    </xf>
    <xf numFmtId="166" fontId="4" fillId="0" borderId="1" xfId="3" applyNumberFormat="1" applyFont="1" applyBorder="1" applyAlignment="1">
      <alignment vertical="center" wrapText="1"/>
    </xf>
    <xf numFmtId="9" fontId="3" fillId="0" borderId="1" xfId="1" applyFont="1" applyBorder="1" applyAlignment="1">
      <alignment horizontal="center" vertical="center" wrapText="1"/>
    </xf>
    <xf numFmtId="166" fontId="3" fillId="0" borderId="1" xfId="3" applyNumberFormat="1" applyFont="1" applyBorder="1" applyAlignment="1">
      <alignment horizontal="center" vertical="top" wrapText="1"/>
    </xf>
    <xf numFmtId="166" fontId="3" fillId="0" borderId="1" xfId="3" applyNumberFormat="1" applyFont="1" applyBorder="1" applyAlignment="1">
      <alignment horizontal="center" vertical="top"/>
    </xf>
    <xf numFmtId="166" fontId="4" fillId="0" borderId="1" xfId="0" applyNumberFormat="1" applyFont="1" applyBorder="1" applyAlignment="1">
      <alignment vertical="top" wrapText="1"/>
    </xf>
    <xf numFmtId="166" fontId="4" fillId="0" borderId="1" xfId="0" applyNumberFormat="1" applyFont="1" applyBorder="1" applyAlignment="1">
      <alignment horizontal="center" vertical="top" wrapText="1"/>
    </xf>
    <xf numFmtId="9" fontId="3" fillId="0" borderId="1" xfId="1" applyFont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50" fillId="2" borderId="0" xfId="0" applyFont="1" applyFill="1"/>
    <xf numFmtId="0" fontId="51" fillId="2" borderId="0" xfId="0" applyFont="1" applyFill="1" applyAlignment="1">
      <alignment horizontal="center"/>
    </xf>
    <xf numFmtId="0" fontId="50" fillId="2" borderId="0" xfId="0" applyFont="1" applyFill="1" applyAlignment="1">
      <alignment horizontal="left" vertical="top"/>
    </xf>
    <xf numFmtId="0" fontId="50" fillId="2" borderId="0" xfId="0" applyFont="1" applyFill="1" applyAlignment="1">
      <alignment textRotation="180"/>
    </xf>
    <xf numFmtId="0" fontId="50" fillId="2" borderId="0" xfId="0" applyFont="1" applyFill="1" applyAlignment="1">
      <alignment horizontal="center" vertical="center"/>
    </xf>
    <xf numFmtId="0" fontId="50" fillId="2" borderId="0" xfId="0" applyFont="1" applyFill="1" applyAlignment="1">
      <alignment horizontal="center" vertical="top" textRotation="180"/>
    </xf>
    <xf numFmtId="0" fontId="50" fillId="2" borderId="0" xfId="0" applyFont="1" applyFill="1" applyAlignment="1">
      <alignment horizontal="center" vertical="top"/>
    </xf>
    <xf numFmtId="0" fontId="50" fillId="2" borderId="0" xfId="0" applyFont="1" applyFill="1" applyAlignment="1">
      <alignment horizontal="center" vertical="center" textRotation="179"/>
    </xf>
    <xf numFmtId="0" fontId="49" fillId="2" borderId="0" xfId="0" applyFont="1" applyFill="1"/>
    <xf numFmtId="0" fontId="49" fillId="2" borderId="2" xfId="0" applyFont="1" applyFill="1" applyBorder="1" applyAlignment="1">
      <alignment horizontal="center"/>
    </xf>
    <xf numFmtId="0" fontId="49" fillId="2" borderId="2" xfId="0" applyFont="1" applyFill="1" applyBorder="1" applyAlignment="1">
      <alignment horizontal="center" textRotation="180"/>
    </xf>
    <xf numFmtId="0" fontId="49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top" textRotation="180"/>
    </xf>
    <xf numFmtId="0" fontId="49" fillId="2" borderId="2" xfId="0" applyFont="1" applyFill="1" applyBorder="1" applyAlignment="1">
      <alignment horizontal="center" vertical="top"/>
    </xf>
    <xf numFmtId="0" fontId="49" fillId="2" borderId="2" xfId="0" applyFont="1" applyFill="1" applyBorder="1" applyAlignment="1">
      <alignment horizontal="center" vertical="center" textRotation="179"/>
    </xf>
    <xf numFmtId="0" fontId="51" fillId="2" borderId="1" xfId="0" applyFont="1" applyFill="1" applyBorder="1" applyAlignment="1">
      <alignment horizontal="center" vertical="top"/>
    </xf>
    <xf numFmtId="0" fontId="49" fillId="2" borderId="1" xfId="0" applyFont="1" applyFill="1" applyBorder="1" applyAlignment="1">
      <alignment vertical="top" wrapText="1"/>
    </xf>
    <xf numFmtId="0" fontId="50" fillId="2" borderId="1" xfId="0" applyFont="1" applyFill="1" applyBorder="1" applyAlignment="1">
      <alignment horizontal="left" vertical="top" wrapText="1"/>
    </xf>
    <xf numFmtId="9" fontId="50" fillId="2" borderId="1" xfId="0" applyNumberFormat="1" applyFont="1" applyFill="1" applyBorder="1" applyAlignment="1">
      <alignment horizontal="center" vertical="top" wrapText="1"/>
    </xf>
    <xf numFmtId="0" fontId="52" fillId="2" borderId="1" xfId="45" applyFont="1" applyFill="1" applyBorder="1" applyAlignment="1">
      <alignment vertical="center" wrapText="1"/>
    </xf>
    <xf numFmtId="0" fontId="53" fillId="2" borderId="1" xfId="46" applyFont="1" applyFill="1" applyBorder="1" applyAlignment="1">
      <alignment vertical="center" wrapText="1"/>
    </xf>
    <xf numFmtId="9" fontId="52" fillId="2" borderId="1" xfId="45" applyNumberFormat="1" applyFont="1" applyFill="1" applyBorder="1" applyAlignment="1">
      <alignment horizontal="center" vertical="center" wrapText="1"/>
    </xf>
    <xf numFmtId="0" fontId="53" fillId="2" borderId="1" xfId="46" quotePrefix="1" applyFont="1" applyFill="1" applyBorder="1" applyAlignment="1">
      <alignment vertical="center" wrapText="1"/>
    </xf>
    <xf numFmtId="0" fontId="52" fillId="2" borderId="1" xfId="45" applyFont="1" applyFill="1" applyBorder="1" applyAlignment="1">
      <alignment horizontal="left" vertical="center" wrapText="1"/>
    </xf>
    <xf numFmtId="0" fontId="53" fillId="2" borderId="1" xfId="45" applyFont="1" applyFill="1" applyBorder="1" applyAlignment="1">
      <alignment horizontal="left" vertical="center" wrapText="1"/>
    </xf>
    <xf numFmtId="0" fontId="52" fillId="2" borderId="1" xfId="1269" applyFont="1" applyFill="1" applyBorder="1" applyAlignment="1">
      <alignment horizontal="left" vertical="top" wrapText="1"/>
    </xf>
    <xf numFmtId="0" fontId="51" fillId="2" borderId="1" xfId="0" applyFont="1" applyFill="1" applyBorder="1" applyAlignment="1">
      <alignment horizontal="center"/>
    </xf>
    <xf numFmtId="0" fontId="50" fillId="2" borderId="1" xfId="0" applyFont="1" applyFill="1" applyBorder="1"/>
    <xf numFmtId="0" fontId="50" fillId="2" borderId="1" xfId="0" applyFont="1" applyFill="1" applyBorder="1" applyAlignment="1">
      <alignment horizontal="left" vertical="top"/>
    </xf>
    <xf numFmtId="166" fontId="50" fillId="2" borderId="0" xfId="0" applyNumberFormat="1" applyFont="1" applyFill="1" applyAlignment="1">
      <alignment horizontal="center" vertical="top" textRotation="180"/>
    </xf>
    <xf numFmtId="164" fontId="50" fillId="2" borderId="0" xfId="2" applyFont="1" applyFill="1" applyAlignment="1">
      <alignment horizontal="center" vertical="top" textRotation="180"/>
    </xf>
    <xf numFmtId="166" fontId="50" fillId="2" borderId="0" xfId="0" applyNumberFormat="1" applyFont="1" applyFill="1" applyBorder="1" applyAlignment="1">
      <alignment horizontal="center" vertical="top" textRotation="180"/>
    </xf>
    <xf numFmtId="0" fontId="50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/>
    </xf>
    <xf numFmtId="0" fontId="57" fillId="2" borderId="0" xfId="0" applyFont="1" applyFill="1"/>
    <xf numFmtId="0" fontId="57" fillId="2" borderId="0" xfId="0" applyFont="1" applyFill="1" applyAlignment="1">
      <alignment horizontal="left" vertical="top"/>
    </xf>
    <xf numFmtId="0" fontId="57" fillId="2" borderId="0" xfId="0" applyFont="1" applyFill="1" applyAlignment="1">
      <alignment textRotation="180"/>
    </xf>
    <xf numFmtId="0" fontId="57" fillId="2" borderId="0" xfId="0" applyFont="1" applyFill="1" applyAlignment="1">
      <alignment horizontal="center" vertical="center"/>
    </xf>
    <xf numFmtId="0" fontId="57" fillId="2" borderId="0" xfId="0" applyFont="1" applyFill="1" applyAlignment="1">
      <alignment horizontal="center" vertical="top" textRotation="180"/>
    </xf>
    <xf numFmtId="0" fontId="57" fillId="2" borderId="0" xfId="0" applyFont="1" applyFill="1" applyAlignment="1">
      <alignment horizontal="center" vertical="top"/>
    </xf>
    <xf numFmtId="0" fontId="57" fillId="2" borderId="0" xfId="0" applyFont="1" applyFill="1" applyAlignment="1">
      <alignment horizontal="center" vertical="center" textRotation="179"/>
    </xf>
    <xf numFmtId="0" fontId="49" fillId="2" borderId="1" xfId="0" applyFont="1" applyFill="1" applyBorder="1" applyAlignment="1">
      <alignment horizontal="center" vertical="top"/>
    </xf>
    <xf numFmtId="0" fontId="49" fillId="2" borderId="1" xfId="0" applyFont="1" applyFill="1" applyBorder="1" applyAlignment="1">
      <alignment horizontal="left" vertical="top" wrapText="1"/>
    </xf>
    <xf numFmtId="9" fontId="49" fillId="2" borderId="1" xfId="0" applyNumberFormat="1" applyFont="1" applyFill="1" applyBorder="1" applyAlignment="1">
      <alignment horizontal="center" vertical="top" wrapText="1"/>
    </xf>
    <xf numFmtId="0" fontId="50" fillId="2" borderId="0" xfId="0" applyFont="1" applyFill="1" applyAlignment="1">
      <alignment horizontal="center" vertical="top" textRotation="1"/>
    </xf>
    <xf numFmtId="9" fontId="50" fillId="2" borderId="1" xfId="1" applyFont="1" applyFill="1" applyBorder="1" applyAlignment="1">
      <alignment vertical="center"/>
    </xf>
    <xf numFmtId="164" fontId="50" fillId="2" borderId="1" xfId="2" applyFont="1" applyFill="1" applyBorder="1" applyAlignment="1">
      <alignment horizontal="center" vertical="center" textRotation="180"/>
    </xf>
    <xf numFmtId="166" fontId="55" fillId="2" borderId="1" xfId="0" applyNumberFormat="1" applyFont="1" applyFill="1" applyBorder="1" applyAlignment="1">
      <alignment horizontal="center" vertical="center" textRotation="180" wrapText="1"/>
    </xf>
    <xf numFmtId="0" fontId="50" fillId="2" borderId="1" xfId="45" applyFont="1" applyFill="1" applyBorder="1" applyAlignment="1">
      <alignment horizontal="center" vertical="center" textRotation="180"/>
    </xf>
    <xf numFmtId="9" fontId="52" fillId="2" borderId="1" xfId="45" applyNumberFormat="1" applyFont="1" applyFill="1" applyBorder="1" applyAlignment="1">
      <alignment horizontal="center" vertical="center" textRotation="180" wrapText="1"/>
    </xf>
    <xf numFmtId="41" fontId="50" fillId="2" borderId="1" xfId="0" applyNumberFormat="1" applyFont="1" applyFill="1" applyBorder="1" applyAlignment="1">
      <alignment horizontal="center" vertical="center" textRotation="180"/>
    </xf>
    <xf numFmtId="166" fontId="52" fillId="2" borderId="1" xfId="0" applyNumberFormat="1" applyFont="1" applyFill="1" applyBorder="1" applyAlignment="1">
      <alignment horizontal="center" vertical="center" textRotation="180" wrapText="1"/>
    </xf>
    <xf numFmtId="9" fontId="50" fillId="2" borderId="1" xfId="0" applyNumberFormat="1" applyFont="1" applyFill="1" applyBorder="1" applyAlignment="1">
      <alignment horizontal="center" vertical="center" textRotation="180" wrapText="1"/>
    </xf>
    <xf numFmtId="166" fontId="52" fillId="2" borderId="1" xfId="3" applyNumberFormat="1" applyFont="1" applyFill="1" applyBorder="1" applyAlignment="1">
      <alignment horizontal="center" vertical="center" textRotation="180" wrapText="1"/>
    </xf>
    <xf numFmtId="9" fontId="50" fillId="2" borderId="1" xfId="1" applyNumberFormat="1" applyFont="1" applyFill="1" applyBorder="1" applyAlignment="1">
      <alignment horizontal="center" vertical="center" textRotation="180"/>
    </xf>
    <xf numFmtId="3" fontId="53" fillId="2" borderId="1" xfId="45" applyNumberFormat="1" applyFont="1" applyFill="1" applyBorder="1" applyAlignment="1">
      <alignment horizontal="center" vertical="center" textRotation="180" wrapText="1"/>
    </xf>
    <xf numFmtId="164" fontId="52" fillId="2" borderId="1" xfId="2" applyFont="1" applyFill="1" applyBorder="1" applyAlignment="1">
      <alignment horizontal="center" vertical="center" textRotation="180" wrapText="1"/>
    </xf>
    <xf numFmtId="164" fontId="52" fillId="2" borderId="1" xfId="2" applyFont="1" applyFill="1" applyBorder="1" applyAlignment="1">
      <alignment horizontal="center" vertical="center" textRotation="180"/>
    </xf>
    <xf numFmtId="3" fontId="52" fillId="2" borderId="1" xfId="0" applyNumberFormat="1" applyFont="1" applyFill="1" applyBorder="1" applyAlignment="1">
      <alignment horizontal="center" vertical="center" textRotation="180" wrapText="1"/>
    </xf>
    <xf numFmtId="3" fontId="50" fillId="2" borderId="1" xfId="0" applyNumberFormat="1" applyFont="1" applyFill="1" applyBorder="1" applyAlignment="1">
      <alignment horizontal="center" vertical="center" textRotation="180"/>
    </xf>
    <xf numFmtId="164" fontId="50" fillId="2" borderId="1" xfId="0" applyNumberFormat="1" applyFont="1" applyFill="1" applyBorder="1" applyAlignment="1">
      <alignment horizontal="center" vertical="center" textRotation="180"/>
    </xf>
    <xf numFmtId="0" fontId="52" fillId="2" borderId="1" xfId="45" applyFont="1" applyFill="1" applyBorder="1" applyAlignment="1">
      <alignment horizontal="center" vertical="center" textRotation="180" wrapText="1"/>
    </xf>
    <xf numFmtId="0" fontId="50" fillId="2" borderId="1" xfId="0" applyFont="1" applyFill="1" applyBorder="1" applyAlignment="1">
      <alignment vertical="center"/>
    </xf>
    <xf numFmtId="0" fontId="50" fillId="2" borderId="0" xfId="0" applyFont="1" applyFill="1" applyAlignment="1">
      <alignment vertical="center"/>
    </xf>
    <xf numFmtId="164" fontId="49" fillId="2" borderId="1" xfId="0" applyNumberFormat="1" applyFont="1" applyFill="1" applyBorder="1" applyAlignment="1">
      <alignment horizontal="center" vertical="center" textRotation="180"/>
    </xf>
    <xf numFmtId="41" fontId="49" fillId="2" borderId="1" xfId="0" applyNumberFormat="1" applyFont="1" applyFill="1" applyBorder="1" applyAlignment="1">
      <alignment horizontal="center" vertical="center" textRotation="180"/>
    </xf>
    <xf numFmtId="9" fontId="49" fillId="2" borderId="1" xfId="0" applyNumberFormat="1" applyFont="1" applyFill="1" applyBorder="1" applyAlignment="1">
      <alignment horizontal="center" vertical="center" textRotation="180" wrapText="1"/>
    </xf>
    <xf numFmtId="9" fontId="49" fillId="2" borderId="1" xfId="1" applyNumberFormat="1" applyFont="1" applyFill="1" applyBorder="1" applyAlignment="1">
      <alignment horizontal="center" vertical="center" textRotation="180"/>
    </xf>
    <xf numFmtId="9" fontId="49" fillId="2" borderId="1" xfId="1" applyFont="1" applyFill="1" applyBorder="1" applyAlignment="1">
      <alignment horizontal="center" vertical="center" textRotation="180"/>
    </xf>
    <xf numFmtId="9" fontId="49" fillId="2" borderId="1" xfId="0" applyNumberFormat="1" applyFont="1" applyFill="1" applyBorder="1" applyAlignment="1">
      <alignment horizontal="center" vertical="center" textRotation="180"/>
    </xf>
    <xf numFmtId="0" fontId="55" fillId="2" borderId="1" xfId="0" applyFont="1" applyFill="1" applyBorder="1" applyAlignment="1">
      <alignment horizontal="center" vertical="center" textRotation="180" wrapText="1"/>
    </xf>
    <xf numFmtId="0" fontId="49" fillId="2" borderId="1" xfId="0" applyFont="1" applyFill="1" applyBorder="1" applyAlignment="1">
      <alignment horizontal="center" vertical="center" textRotation="180"/>
    </xf>
    <xf numFmtId="166" fontId="49" fillId="2" borderId="1" xfId="0" applyNumberFormat="1" applyFont="1" applyFill="1" applyBorder="1" applyAlignment="1">
      <alignment horizontal="center" vertical="center" textRotation="180"/>
    </xf>
    <xf numFmtId="0" fontId="52" fillId="2" borderId="1" xfId="0" applyFont="1" applyFill="1" applyBorder="1" applyAlignment="1">
      <alignment horizontal="center" vertical="center" textRotation="180" wrapText="1"/>
    </xf>
    <xf numFmtId="164" fontId="49" fillId="2" borderId="1" xfId="2" applyFont="1" applyFill="1" applyBorder="1" applyAlignment="1">
      <alignment horizontal="center" vertical="center" textRotation="180"/>
    </xf>
    <xf numFmtId="166" fontId="55" fillId="2" borderId="1" xfId="3" applyNumberFormat="1" applyFont="1" applyFill="1" applyBorder="1" applyAlignment="1">
      <alignment horizontal="center" vertical="center" textRotation="180" wrapText="1"/>
    </xf>
    <xf numFmtId="164" fontId="52" fillId="2" borderId="1" xfId="0" applyNumberFormat="1" applyFont="1" applyFill="1" applyBorder="1" applyAlignment="1">
      <alignment horizontal="center" vertical="center" textRotation="180" wrapText="1"/>
    </xf>
    <xf numFmtId="41" fontId="55" fillId="2" borderId="1" xfId="1265" applyFont="1" applyFill="1" applyBorder="1" applyAlignment="1">
      <alignment horizontal="center" vertical="center" textRotation="180" wrapText="1"/>
    </xf>
    <xf numFmtId="166" fontId="50" fillId="2" borderId="1" xfId="0" applyNumberFormat="1" applyFont="1" applyFill="1" applyBorder="1" applyAlignment="1">
      <alignment horizontal="center" vertical="center" textRotation="180"/>
    </xf>
    <xf numFmtId="41" fontId="52" fillId="2" borderId="1" xfId="1265" applyFont="1" applyFill="1" applyBorder="1" applyAlignment="1">
      <alignment horizontal="center" vertical="center" textRotation="180"/>
    </xf>
    <xf numFmtId="3" fontId="52" fillId="2" borderId="1" xfId="45" applyNumberFormat="1" applyFont="1" applyFill="1" applyBorder="1" applyAlignment="1">
      <alignment horizontal="center" vertical="center" textRotation="180" wrapText="1"/>
    </xf>
    <xf numFmtId="3" fontId="54" fillId="2" borderId="1" xfId="45" applyNumberFormat="1" applyFont="1" applyFill="1" applyBorder="1" applyAlignment="1">
      <alignment horizontal="center" vertical="center" textRotation="180" wrapText="1"/>
    </xf>
    <xf numFmtId="9" fontId="50" fillId="2" borderId="1" xfId="1" applyFont="1" applyFill="1" applyBorder="1" applyAlignment="1">
      <alignment horizontal="center" vertical="center" textRotation="180"/>
    </xf>
    <xf numFmtId="9" fontId="50" fillId="2" borderId="1" xfId="0" applyNumberFormat="1" applyFont="1" applyFill="1" applyBorder="1" applyAlignment="1">
      <alignment horizontal="center" vertical="center" textRotation="180"/>
    </xf>
    <xf numFmtId="0" fontId="50" fillId="2" borderId="1" xfId="0" applyFont="1" applyFill="1" applyBorder="1" applyAlignment="1">
      <alignment horizontal="center" vertical="center" textRotation="180"/>
    </xf>
    <xf numFmtId="41" fontId="46" fillId="2" borderId="1" xfId="1267" applyFont="1" applyFill="1" applyBorder="1" applyAlignment="1">
      <alignment horizontal="center" vertical="center" textRotation="180" wrapText="1"/>
    </xf>
    <xf numFmtId="41" fontId="46" fillId="2" borderId="1" xfId="1267" applyFont="1" applyFill="1" applyBorder="1" applyAlignment="1">
      <alignment horizontal="center" vertical="center" textRotation="180"/>
    </xf>
    <xf numFmtId="3" fontId="47" fillId="2" borderId="1" xfId="1275" applyNumberFormat="1" applyFont="1" applyFill="1" applyBorder="1" applyAlignment="1">
      <alignment horizontal="center" vertical="center" textRotation="180" wrapText="1"/>
    </xf>
    <xf numFmtId="41" fontId="47" fillId="2" borderId="1" xfId="1267" applyFont="1" applyFill="1" applyBorder="1" applyAlignment="1">
      <alignment horizontal="center" vertical="center" textRotation="180" wrapText="1"/>
    </xf>
    <xf numFmtId="41" fontId="45" fillId="2" borderId="20" xfId="782" applyFont="1" applyFill="1" applyBorder="1" applyAlignment="1">
      <alignment horizontal="center" vertical="center" textRotation="180"/>
    </xf>
    <xf numFmtId="41" fontId="45" fillId="2" borderId="25" xfId="782" applyFont="1" applyFill="1" applyBorder="1" applyAlignment="1">
      <alignment horizontal="center" vertical="center" textRotation="180"/>
    </xf>
    <xf numFmtId="0" fontId="49" fillId="2" borderId="0" xfId="0" applyFont="1" applyFill="1" applyAlignment="1">
      <alignment horizontal="center"/>
    </xf>
    <xf numFmtId="0" fontId="51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 wrapText="1"/>
    </xf>
    <xf numFmtId="0" fontId="49" fillId="2" borderId="3" xfId="0" applyFont="1" applyFill="1" applyBorder="1" applyAlignment="1">
      <alignment horizontal="center" vertical="center" wrapText="1"/>
    </xf>
    <xf numFmtId="0" fontId="49" fillId="2" borderId="4" xfId="0" applyFont="1" applyFill="1" applyBorder="1" applyAlignment="1">
      <alignment horizontal="center" vertical="center" wrapText="1"/>
    </xf>
    <xf numFmtId="0" fontId="49" fillId="2" borderId="5" xfId="0" applyFont="1" applyFill="1" applyBorder="1" applyAlignment="1">
      <alignment horizontal="center" vertical="center" wrapText="1"/>
    </xf>
    <xf numFmtId="0" fontId="49" fillId="2" borderId="6" xfId="0" applyFont="1" applyFill="1" applyBorder="1" applyAlignment="1">
      <alignment horizontal="center" vertical="center" wrapText="1"/>
    </xf>
    <xf numFmtId="0" fontId="49" fillId="2" borderId="7" xfId="0" applyFont="1" applyFill="1" applyBorder="1" applyAlignment="1">
      <alignment horizontal="center" vertical="center" wrapText="1"/>
    </xf>
    <xf numFmtId="0" fontId="49" fillId="2" borderId="10" xfId="0" applyFont="1" applyFill="1" applyBorder="1" applyAlignment="1">
      <alignment horizontal="center" vertical="center" wrapText="1"/>
    </xf>
    <xf numFmtId="0" fontId="49" fillId="2" borderId="8" xfId="0" applyFont="1" applyFill="1" applyBorder="1" applyAlignment="1">
      <alignment horizontal="center" vertical="center" wrapText="1"/>
    </xf>
    <xf numFmtId="0" fontId="49" fillId="2" borderId="1" xfId="0" applyFont="1" applyFill="1" applyBorder="1" applyAlignment="1">
      <alignment horizontal="center" vertical="top" wrapText="1"/>
    </xf>
    <xf numFmtId="0" fontId="49" fillId="2" borderId="7" xfId="0" applyFont="1" applyFill="1" applyBorder="1" applyAlignment="1">
      <alignment horizontal="center" vertical="top"/>
    </xf>
    <xf numFmtId="0" fontId="49" fillId="2" borderId="8" xfId="0" applyFont="1" applyFill="1" applyBorder="1" applyAlignment="1">
      <alignment horizontal="center" vertical="top"/>
    </xf>
    <xf numFmtId="0" fontId="49" fillId="2" borderId="7" xfId="0" applyFont="1" applyFill="1" applyBorder="1" applyAlignment="1">
      <alignment horizontal="center" vertical="center"/>
    </xf>
    <xf numFmtId="0" fontId="49" fillId="2" borderId="8" xfId="0" applyFont="1" applyFill="1" applyBorder="1" applyAlignment="1">
      <alignment horizontal="center" vertical="center"/>
    </xf>
    <xf numFmtId="0" fontId="51" fillId="2" borderId="2" xfId="0" applyFont="1" applyFill="1" applyBorder="1" applyAlignment="1">
      <alignment horizontal="center" vertical="center"/>
    </xf>
    <xf numFmtId="0" fontId="49" fillId="2" borderId="2" xfId="0" applyFont="1" applyFill="1" applyBorder="1" applyAlignment="1">
      <alignment horizontal="center" vertical="center"/>
    </xf>
    <xf numFmtId="0" fontId="49" fillId="2" borderId="9" xfId="0" applyFont="1" applyFill="1" applyBorder="1" applyAlignment="1">
      <alignment horizontal="center" vertical="center"/>
    </xf>
    <xf numFmtId="0" fontId="49" fillId="2" borderId="7" xfId="0" applyFont="1" applyFill="1" applyBorder="1" applyAlignment="1">
      <alignment horizontal="center"/>
    </xf>
    <xf numFmtId="0" fontId="49" fillId="2" borderId="8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/>
    </xf>
    <xf numFmtId="0" fontId="49" fillId="2" borderId="1" xfId="0" applyFont="1" applyFill="1" applyBorder="1" applyAlignment="1">
      <alignment horizontal="center" vertical="top"/>
    </xf>
    <xf numFmtId="0" fontId="50" fillId="2" borderId="1" xfId="0" applyFont="1" applyFill="1" applyBorder="1" applyAlignment="1">
      <alignment horizontal="right" vertical="center"/>
    </xf>
    <xf numFmtId="0" fontId="50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</cellXfs>
  <cellStyles count="1276">
    <cellStyle name="20% - Accent1" xfId="22" builtinId="30" customBuiltin="1"/>
    <cellStyle name="20% - Accent1 10" xfId="51"/>
    <cellStyle name="20% - Accent1 11" xfId="52"/>
    <cellStyle name="20% - Accent1 12" xfId="53"/>
    <cellStyle name="20% - Accent1 13" xfId="54"/>
    <cellStyle name="20% - Accent1 14" xfId="55"/>
    <cellStyle name="20% - Accent1 15" xfId="56"/>
    <cellStyle name="20% - Accent1 16" xfId="57"/>
    <cellStyle name="20% - Accent1 17" xfId="58"/>
    <cellStyle name="20% - Accent1 18" xfId="59"/>
    <cellStyle name="20% - Accent1 19" xfId="60"/>
    <cellStyle name="20% - Accent1 2" xfId="61"/>
    <cellStyle name="20% - Accent1 20" xfId="62"/>
    <cellStyle name="20% - Accent1 21" xfId="63"/>
    <cellStyle name="20% - Accent1 22" xfId="64"/>
    <cellStyle name="20% - Accent1 23" xfId="65"/>
    <cellStyle name="20% - Accent1 24" xfId="66"/>
    <cellStyle name="20% - Accent1 25" xfId="67"/>
    <cellStyle name="20% - Accent1 26" xfId="68"/>
    <cellStyle name="20% - Accent1 27" xfId="69"/>
    <cellStyle name="20% - Accent1 28" xfId="70"/>
    <cellStyle name="20% - Accent1 3" xfId="71"/>
    <cellStyle name="20% - Accent1 4" xfId="72"/>
    <cellStyle name="20% - Accent1 5" xfId="73"/>
    <cellStyle name="20% - Accent1 6" xfId="74"/>
    <cellStyle name="20% - Accent1 7" xfId="75"/>
    <cellStyle name="20% - Accent1 8" xfId="76"/>
    <cellStyle name="20% - Accent1 9" xfId="77"/>
    <cellStyle name="20% - Accent2" xfId="26" builtinId="34" customBuiltin="1"/>
    <cellStyle name="20% - Accent2 10" xfId="78"/>
    <cellStyle name="20% - Accent2 11" xfId="79"/>
    <cellStyle name="20% - Accent2 12" xfId="80"/>
    <cellStyle name="20% - Accent2 13" xfId="81"/>
    <cellStyle name="20% - Accent2 14" xfId="82"/>
    <cellStyle name="20% - Accent2 15" xfId="83"/>
    <cellStyle name="20% - Accent2 16" xfId="84"/>
    <cellStyle name="20% - Accent2 17" xfId="85"/>
    <cellStyle name="20% - Accent2 18" xfId="86"/>
    <cellStyle name="20% - Accent2 19" xfId="87"/>
    <cellStyle name="20% - Accent2 2" xfId="88"/>
    <cellStyle name="20% - Accent2 20" xfId="89"/>
    <cellStyle name="20% - Accent2 21" xfId="90"/>
    <cellStyle name="20% - Accent2 22" xfId="91"/>
    <cellStyle name="20% - Accent2 23" xfId="92"/>
    <cellStyle name="20% - Accent2 24" xfId="93"/>
    <cellStyle name="20% - Accent2 25" xfId="94"/>
    <cellStyle name="20% - Accent2 26" xfId="95"/>
    <cellStyle name="20% - Accent2 27" xfId="96"/>
    <cellStyle name="20% - Accent2 28" xfId="97"/>
    <cellStyle name="20% - Accent2 3" xfId="98"/>
    <cellStyle name="20% - Accent2 4" xfId="99"/>
    <cellStyle name="20% - Accent2 5" xfId="100"/>
    <cellStyle name="20% - Accent2 6" xfId="101"/>
    <cellStyle name="20% - Accent2 7" xfId="102"/>
    <cellStyle name="20% - Accent2 8" xfId="103"/>
    <cellStyle name="20% - Accent2 9" xfId="104"/>
    <cellStyle name="20% - Accent3" xfId="30" builtinId="38" customBuiltin="1"/>
    <cellStyle name="20% - Accent3 10" xfId="105"/>
    <cellStyle name="20% - Accent3 11" xfId="106"/>
    <cellStyle name="20% - Accent3 12" xfId="107"/>
    <cellStyle name="20% - Accent3 13" xfId="108"/>
    <cellStyle name="20% - Accent3 14" xfId="109"/>
    <cellStyle name="20% - Accent3 15" xfId="110"/>
    <cellStyle name="20% - Accent3 16" xfId="111"/>
    <cellStyle name="20% - Accent3 17" xfId="112"/>
    <cellStyle name="20% - Accent3 18" xfId="113"/>
    <cellStyle name="20% - Accent3 19" xfId="114"/>
    <cellStyle name="20% - Accent3 2" xfId="115"/>
    <cellStyle name="20% - Accent3 20" xfId="116"/>
    <cellStyle name="20% - Accent3 21" xfId="117"/>
    <cellStyle name="20% - Accent3 22" xfId="118"/>
    <cellStyle name="20% - Accent3 23" xfId="119"/>
    <cellStyle name="20% - Accent3 24" xfId="120"/>
    <cellStyle name="20% - Accent3 25" xfId="121"/>
    <cellStyle name="20% - Accent3 26" xfId="122"/>
    <cellStyle name="20% - Accent3 27" xfId="123"/>
    <cellStyle name="20% - Accent3 28" xfId="124"/>
    <cellStyle name="20% - Accent3 3" xfId="125"/>
    <cellStyle name="20% - Accent3 4" xfId="126"/>
    <cellStyle name="20% - Accent3 5" xfId="127"/>
    <cellStyle name="20% - Accent3 6" xfId="128"/>
    <cellStyle name="20% - Accent3 7" xfId="129"/>
    <cellStyle name="20% - Accent3 8" xfId="130"/>
    <cellStyle name="20% - Accent3 9" xfId="131"/>
    <cellStyle name="20% - Accent4" xfId="34" builtinId="42" customBuiltin="1"/>
    <cellStyle name="20% - Accent4 10" xfId="132"/>
    <cellStyle name="20% - Accent4 11" xfId="133"/>
    <cellStyle name="20% - Accent4 12" xfId="134"/>
    <cellStyle name="20% - Accent4 13" xfId="135"/>
    <cellStyle name="20% - Accent4 14" xfId="136"/>
    <cellStyle name="20% - Accent4 15" xfId="137"/>
    <cellStyle name="20% - Accent4 16" xfId="138"/>
    <cellStyle name="20% - Accent4 17" xfId="139"/>
    <cellStyle name="20% - Accent4 18" xfId="140"/>
    <cellStyle name="20% - Accent4 19" xfId="141"/>
    <cellStyle name="20% - Accent4 2" xfId="142"/>
    <cellStyle name="20% - Accent4 20" xfId="143"/>
    <cellStyle name="20% - Accent4 21" xfId="144"/>
    <cellStyle name="20% - Accent4 22" xfId="145"/>
    <cellStyle name="20% - Accent4 23" xfId="146"/>
    <cellStyle name="20% - Accent4 24" xfId="147"/>
    <cellStyle name="20% - Accent4 25" xfId="148"/>
    <cellStyle name="20% - Accent4 26" xfId="149"/>
    <cellStyle name="20% - Accent4 27" xfId="150"/>
    <cellStyle name="20% - Accent4 28" xfId="151"/>
    <cellStyle name="20% - Accent4 3" xfId="152"/>
    <cellStyle name="20% - Accent4 4" xfId="153"/>
    <cellStyle name="20% - Accent4 5" xfId="154"/>
    <cellStyle name="20% - Accent4 6" xfId="155"/>
    <cellStyle name="20% - Accent4 7" xfId="156"/>
    <cellStyle name="20% - Accent4 8" xfId="157"/>
    <cellStyle name="20% - Accent4 9" xfId="158"/>
    <cellStyle name="20% - Accent5" xfId="38" builtinId="46" customBuiltin="1"/>
    <cellStyle name="20% - Accent5 10" xfId="159"/>
    <cellStyle name="20% - Accent5 11" xfId="160"/>
    <cellStyle name="20% - Accent5 12" xfId="161"/>
    <cellStyle name="20% - Accent5 13" xfId="162"/>
    <cellStyle name="20% - Accent5 14" xfId="163"/>
    <cellStyle name="20% - Accent5 15" xfId="164"/>
    <cellStyle name="20% - Accent5 16" xfId="165"/>
    <cellStyle name="20% - Accent5 17" xfId="166"/>
    <cellStyle name="20% - Accent5 18" xfId="167"/>
    <cellStyle name="20% - Accent5 19" xfId="168"/>
    <cellStyle name="20% - Accent5 2" xfId="169"/>
    <cellStyle name="20% - Accent5 20" xfId="170"/>
    <cellStyle name="20% - Accent5 21" xfId="171"/>
    <cellStyle name="20% - Accent5 22" xfId="172"/>
    <cellStyle name="20% - Accent5 23" xfId="173"/>
    <cellStyle name="20% - Accent5 24" xfId="174"/>
    <cellStyle name="20% - Accent5 25" xfId="175"/>
    <cellStyle name="20% - Accent5 26" xfId="176"/>
    <cellStyle name="20% - Accent5 27" xfId="177"/>
    <cellStyle name="20% - Accent5 28" xfId="178"/>
    <cellStyle name="20% - Accent5 3" xfId="179"/>
    <cellStyle name="20% - Accent5 4" xfId="180"/>
    <cellStyle name="20% - Accent5 5" xfId="181"/>
    <cellStyle name="20% - Accent5 6" xfId="182"/>
    <cellStyle name="20% - Accent5 7" xfId="183"/>
    <cellStyle name="20% - Accent5 8" xfId="184"/>
    <cellStyle name="20% - Accent5 9" xfId="185"/>
    <cellStyle name="20% - Accent6" xfId="42" builtinId="50" customBuiltin="1"/>
    <cellStyle name="20% - Accent6 10" xfId="186"/>
    <cellStyle name="20% - Accent6 11" xfId="187"/>
    <cellStyle name="20% - Accent6 12" xfId="188"/>
    <cellStyle name="20% - Accent6 13" xfId="189"/>
    <cellStyle name="20% - Accent6 14" xfId="190"/>
    <cellStyle name="20% - Accent6 15" xfId="191"/>
    <cellStyle name="20% - Accent6 16" xfId="192"/>
    <cellStyle name="20% - Accent6 17" xfId="193"/>
    <cellStyle name="20% - Accent6 18" xfId="194"/>
    <cellStyle name="20% - Accent6 19" xfId="195"/>
    <cellStyle name="20% - Accent6 2" xfId="196"/>
    <cellStyle name="20% - Accent6 20" xfId="197"/>
    <cellStyle name="20% - Accent6 21" xfId="198"/>
    <cellStyle name="20% - Accent6 22" xfId="199"/>
    <cellStyle name="20% - Accent6 23" xfId="200"/>
    <cellStyle name="20% - Accent6 24" xfId="201"/>
    <cellStyle name="20% - Accent6 25" xfId="202"/>
    <cellStyle name="20% - Accent6 26" xfId="203"/>
    <cellStyle name="20% - Accent6 27" xfId="204"/>
    <cellStyle name="20% - Accent6 28" xfId="205"/>
    <cellStyle name="20% - Accent6 3" xfId="206"/>
    <cellStyle name="20% - Accent6 4" xfId="207"/>
    <cellStyle name="20% - Accent6 5" xfId="208"/>
    <cellStyle name="20% - Accent6 6" xfId="209"/>
    <cellStyle name="20% - Accent6 7" xfId="210"/>
    <cellStyle name="20% - Accent6 8" xfId="211"/>
    <cellStyle name="20% - Accent6 9" xfId="212"/>
    <cellStyle name="40% - Accent1" xfId="23" builtinId="31" customBuiltin="1"/>
    <cellStyle name="40% - Accent1 10" xfId="213"/>
    <cellStyle name="40% - Accent1 11" xfId="214"/>
    <cellStyle name="40% - Accent1 12" xfId="215"/>
    <cellStyle name="40% - Accent1 13" xfId="216"/>
    <cellStyle name="40% - Accent1 14" xfId="217"/>
    <cellStyle name="40% - Accent1 15" xfId="218"/>
    <cellStyle name="40% - Accent1 16" xfId="219"/>
    <cellStyle name="40% - Accent1 17" xfId="220"/>
    <cellStyle name="40% - Accent1 18" xfId="221"/>
    <cellStyle name="40% - Accent1 19" xfId="222"/>
    <cellStyle name="40% - Accent1 2" xfId="223"/>
    <cellStyle name="40% - Accent1 20" xfId="224"/>
    <cellStyle name="40% - Accent1 21" xfId="225"/>
    <cellStyle name="40% - Accent1 22" xfId="226"/>
    <cellStyle name="40% - Accent1 23" xfId="227"/>
    <cellStyle name="40% - Accent1 24" xfId="228"/>
    <cellStyle name="40% - Accent1 25" xfId="229"/>
    <cellStyle name="40% - Accent1 26" xfId="230"/>
    <cellStyle name="40% - Accent1 27" xfId="231"/>
    <cellStyle name="40% - Accent1 28" xfId="232"/>
    <cellStyle name="40% - Accent1 3" xfId="233"/>
    <cellStyle name="40% - Accent1 4" xfId="234"/>
    <cellStyle name="40% - Accent1 5" xfId="235"/>
    <cellStyle name="40% - Accent1 6" xfId="236"/>
    <cellStyle name="40% - Accent1 7" xfId="237"/>
    <cellStyle name="40% - Accent1 8" xfId="238"/>
    <cellStyle name="40% - Accent1 9" xfId="239"/>
    <cellStyle name="40% - Accent2" xfId="27" builtinId="35" customBuiltin="1"/>
    <cellStyle name="40% - Accent2 10" xfId="240"/>
    <cellStyle name="40% - Accent2 11" xfId="241"/>
    <cellStyle name="40% - Accent2 12" xfId="242"/>
    <cellStyle name="40% - Accent2 13" xfId="243"/>
    <cellStyle name="40% - Accent2 14" xfId="244"/>
    <cellStyle name="40% - Accent2 15" xfId="245"/>
    <cellStyle name="40% - Accent2 16" xfId="246"/>
    <cellStyle name="40% - Accent2 17" xfId="247"/>
    <cellStyle name="40% - Accent2 18" xfId="248"/>
    <cellStyle name="40% - Accent2 19" xfId="249"/>
    <cellStyle name="40% - Accent2 2" xfId="250"/>
    <cellStyle name="40% - Accent2 20" xfId="251"/>
    <cellStyle name="40% - Accent2 21" xfId="252"/>
    <cellStyle name="40% - Accent2 22" xfId="253"/>
    <cellStyle name="40% - Accent2 23" xfId="254"/>
    <cellStyle name="40% - Accent2 24" xfId="255"/>
    <cellStyle name="40% - Accent2 25" xfId="256"/>
    <cellStyle name="40% - Accent2 26" xfId="257"/>
    <cellStyle name="40% - Accent2 27" xfId="258"/>
    <cellStyle name="40% - Accent2 28" xfId="259"/>
    <cellStyle name="40% - Accent2 3" xfId="260"/>
    <cellStyle name="40% - Accent2 4" xfId="261"/>
    <cellStyle name="40% - Accent2 5" xfId="262"/>
    <cellStyle name="40% - Accent2 6" xfId="263"/>
    <cellStyle name="40% - Accent2 7" xfId="264"/>
    <cellStyle name="40% - Accent2 8" xfId="265"/>
    <cellStyle name="40% - Accent2 9" xfId="266"/>
    <cellStyle name="40% - Accent3" xfId="31" builtinId="39" customBuiltin="1"/>
    <cellStyle name="40% - Accent3 10" xfId="267"/>
    <cellStyle name="40% - Accent3 11" xfId="268"/>
    <cellStyle name="40% - Accent3 12" xfId="269"/>
    <cellStyle name="40% - Accent3 13" xfId="270"/>
    <cellStyle name="40% - Accent3 14" xfId="271"/>
    <cellStyle name="40% - Accent3 15" xfId="272"/>
    <cellStyle name="40% - Accent3 16" xfId="273"/>
    <cellStyle name="40% - Accent3 17" xfId="274"/>
    <cellStyle name="40% - Accent3 18" xfId="275"/>
    <cellStyle name="40% - Accent3 19" xfId="276"/>
    <cellStyle name="40% - Accent3 2" xfId="277"/>
    <cellStyle name="40% - Accent3 20" xfId="278"/>
    <cellStyle name="40% - Accent3 21" xfId="279"/>
    <cellStyle name="40% - Accent3 22" xfId="280"/>
    <cellStyle name="40% - Accent3 23" xfId="281"/>
    <cellStyle name="40% - Accent3 24" xfId="282"/>
    <cellStyle name="40% - Accent3 25" xfId="283"/>
    <cellStyle name="40% - Accent3 26" xfId="284"/>
    <cellStyle name="40% - Accent3 27" xfId="285"/>
    <cellStyle name="40% - Accent3 28" xfId="286"/>
    <cellStyle name="40% - Accent3 3" xfId="287"/>
    <cellStyle name="40% - Accent3 4" xfId="288"/>
    <cellStyle name="40% - Accent3 5" xfId="289"/>
    <cellStyle name="40% - Accent3 6" xfId="290"/>
    <cellStyle name="40% - Accent3 7" xfId="291"/>
    <cellStyle name="40% - Accent3 8" xfId="292"/>
    <cellStyle name="40% - Accent3 9" xfId="293"/>
    <cellStyle name="40% - Accent4" xfId="35" builtinId="43" customBuiltin="1"/>
    <cellStyle name="40% - Accent4 10" xfId="294"/>
    <cellStyle name="40% - Accent4 11" xfId="295"/>
    <cellStyle name="40% - Accent4 12" xfId="296"/>
    <cellStyle name="40% - Accent4 13" xfId="297"/>
    <cellStyle name="40% - Accent4 14" xfId="298"/>
    <cellStyle name="40% - Accent4 15" xfId="299"/>
    <cellStyle name="40% - Accent4 16" xfId="300"/>
    <cellStyle name="40% - Accent4 17" xfId="301"/>
    <cellStyle name="40% - Accent4 18" xfId="302"/>
    <cellStyle name="40% - Accent4 19" xfId="303"/>
    <cellStyle name="40% - Accent4 2" xfId="304"/>
    <cellStyle name="40% - Accent4 20" xfId="305"/>
    <cellStyle name="40% - Accent4 21" xfId="306"/>
    <cellStyle name="40% - Accent4 22" xfId="307"/>
    <cellStyle name="40% - Accent4 23" xfId="308"/>
    <cellStyle name="40% - Accent4 24" xfId="309"/>
    <cellStyle name="40% - Accent4 25" xfId="310"/>
    <cellStyle name="40% - Accent4 26" xfId="311"/>
    <cellStyle name="40% - Accent4 27" xfId="312"/>
    <cellStyle name="40% - Accent4 28" xfId="313"/>
    <cellStyle name="40% - Accent4 3" xfId="314"/>
    <cellStyle name="40% - Accent4 4" xfId="315"/>
    <cellStyle name="40% - Accent4 5" xfId="316"/>
    <cellStyle name="40% - Accent4 6" xfId="317"/>
    <cellStyle name="40% - Accent4 7" xfId="318"/>
    <cellStyle name="40% - Accent4 8" xfId="319"/>
    <cellStyle name="40% - Accent4 9" xfId="320"/>
    <cellStyle name="40% - Accent5" xfId="39" builtinId="47" customBuiltin="1"/>
    <cellStyle name="40% - Accent5 10" xfId="321"/>
    <cellStyle name="40% - Accent5 11" xfId="322"/>
    <cellStyle name="40% - Accent5 12" xfId="323"/>
    <cellStyle name="40% - Accent5 13" xfId="324"/>
    <cellStyle name="40% - Accent5 14" xfId="325"/>
    <cellStyle name="40% - Accent5 15" xfId="326"/>
    <cellStyle name="40% - Accent5 16" xfId="327"/>
    <cellStyle name="40% - Accent5 17" xfId="328"/>
    <cellStyle name="40% - Accent5 18" xfId="329"/>
    <cellStyle name="40% - Accent5 19" xfId="330"/>
    <cellStyle name="40% - Accent5 2" xfId="331"/>
    <cellStyle name="40% - Accent5 20" xfId="332"/>
    <cellStyle name="40% - Accent5 21" xfId="333"/>
    <cellStyle name="40% - Accent5 22" xfId="334"/>
    <cellStyle name="40% - Accent5 23" xfId="335"/>
    <cellStyle name="40% - Accent5 24" xfId="336"/>
    <cellStyle name="40% - Accent5 25" xfId="337"/>
    <cellStyle name="40% - Accent5 26" xfId="338"/>
    <cellStyle name="40% - Accent5 27" xfId="339"/>
    <cellStyle name="40% - Accent5 28" xfId="340"/>
    <cellStyle name="40% - Accent5 3" xfId="341"/>
    <cellStyle name="40% - Accent5 4" xfId="342"/>
    <cellStyle name="40% - Accent5 5" xfId="343"/>
    <cellStyle name="40% - Accent5 6" xfId="344"/>
    <cellStyle name="40% - Accent5 7" xfId="345"/>
    <cellStyle name="40% - Accent5 8" xfId="346"/>
    <cellStyle name="40% - Accent5 9" xfId="347"/>
    <cellStyle name="40% - Accent6" xfId="43" builtinId="51" customBuiltin="1"/>
    <cellStyle name="40% - Accent6 10" xfId="348"/>
    <cellStyle name="40% - Accent6 11" xfId="349"/>
    <cellStyle name="40% - Accent6 12" xfId="350"/>
    <cellStyle name="40% - Accent6 13" xfId="351"/>
    <cellStyle name="40% - Accent6 14" xfId="352"/>
    <cellStyle name="40% - Accent6 15" xfId="353"/>
    <cellStyle name="40% - Accent6 16" xfId="354"/>
    <cellStyle name="40% - Accent6 17" xfId="355"/>
    <cellStyle name="40% - Accent6 18" xfId="356"/>
    <cellStyle name="40% - Accent6 19" xfId="357"/>
    <cellStyle name="40% - Accent6 2" xfId="358"/>
    <cellStyle name="40% - Accent6 20" xfId="359"/>
    <cellStyle name="40% - Accent6 21" xfId="360"/>
    <cellStyle name="40% - Accent6 22" xfId="361"/>
    <cellStyle name="40% - Accent6 23" xfId="362"/>
    <cellStyle name="40% - Accent6 24" xfId="363"/>
    <cellStyle name="40% - Accent6 25" xfId="364"/>
    <cellStyle name="40% - Accent6 26" xfId="365"/>
    <cellStyle name="40% - Accent6 27" xfId="366"/>
    <cellStyle name="40% - Accent6 28" xfId="367"/>
    <cellStyle name="40% - Accent6 3" xfId="368"/>
    <cellStyle name="40% - Accent6 4" xfId="369"/>
    <cellStyle name="40% - Accent6 5" xfId="370"/>
    <cellStyle name="40% - Accent6 6" xfId="371"/>
    <cellStyle name="40% - Accent6 7" xfId="372"/>
    <cellStyle name="40% - Accent6 8" xfId="373"/>
    <cellStyle name="40% - Accent6 9" xfId="374"/>
    <cellStyle name="60% - Accent1" xfId="24" builtinId="32" customBuiltin="1"/>
    <cellStyle name="60% - Accent1 10" xfId="375"/>
    <cellStyle name="60% - Accent1 11" xfId="376"/>
    <cellStyle name="60% - Accent1 12" xfId="377"/>
    <cellStyle name="60% - Accent1 13" xfId="378"/>
    <cellStyle name="60% - Accent1 14" xfId="379"/>
    <cellStyle name="60% - Accent1 15" xfId="380"/>
    <cellStyle name="60% - Accent1 16" xfId="381"/>
    <cellStyle name="60% - Accent1 17" xfId="382"/>
    <cellStyle name="60% - Accent1 18" xfId="383"/>
    <cellStyle name="60% - Accent1 19" xfId="384"/>
    <cellStyle name="60% - Accent1 2" xfId="385"/>
    <cellStyle name="60% - Accent1 20" xfId="386"/>
    <cellStyle name="60% - Accent1 21" xfId="387"/>
    <cellStyle name="60% - Accent1 22" xfId="388"/>
    <cellStyle name="60% - Accent1 23" xfId="389"/>
    <cellStyle name="60% - Accent1 24" xfId="390"/>
    <cellStyle name="60% - Accent1 25" xfId="391"/>
    <cellStyle name="60% - Accent1 26" xfId="392"/>
    <cellStyle name="60% - Accent1 27" xfId="393"/>
    <cellStyle name="60% - Accent1 28" xfId="394"/>
    <cellStyle name="60% - Accent1 3" xfId="395"/>
    <cellStyle name="60% - Accent1 4" xfId="396"/>
    <cellStyle name="60% - Accent1 5" xfId="397"/>
    <cellStyle name="60% - Accent1 6" xfId="398"/>
    <cellStyle name="60% - Accent1 7" xfId="399"/>
    <cellStyle name="60% - Accent1 8" xfId="400"/>
    <cellStyle name="60% - Accent1 9" xfId="401"/>
    <cellStyle name="60% - Accent2" xfId="28" builtinId="36" customBuiltin="1"/>
    <cellStyle name="60% - Accent2 10" xfId="402"/>
    <cellStyle name="60% - Accent2 11" xfId="403"/>
    <cellStyle name="60% - Accent2 12" xfId="404"/>
    <cellStyle name="60% - Accent2 13" xfId="405"/>
    <cellStyle name="60% - Accent2 14" xfId="406"/>
    <cellStyle name="60% - Accent2 15" xfId="407"/>
    <cellStyle name="60% - Accent2 16" xfId="408"/>
    <cellStyle name="60% - Accent2 17" xfId="409"/>
    <cellStyle name="60% - Accent2 18" xfId="410"/>
    <cellStyle name="60% - Accent2 19" xfId="411"/>
    <cellStyle name="60% - Accent2 2" xfId="412"/>
    <cellStyle name="60% - Accent2 20" xfId="413"/>
    <cellStyle name="60% - Accent2 21" xfId="414"/>
    <cellStyle name="60% - Accent2 22" xfId="415"/>
    <cellStyle name="60% - Accent2 23" xfId="416"/>
    <cellStyle name="60% - Accent2 24" xfId="417"/>
    <cellStyle name="60% - Accent2 25" xfId="418"/>
    <cellStyle name="60% - Accent2 26" xfId="419"/>
    <cellStyle name="60% - Accent2 27" xfId="420"/>
    <cellStyle name="60% - Accent2 28" xfId="421"/>
    <cellStyle name="60% - Accent2 3" xfId="422"/>
    <cellStyle name="60% - Accent2 4" xfId="423"/>
    <cellStyle name="60% - Accent2 5" xfId="424"/>
    <cellStyle name="60% - Accent2 6" xfId="425"/>
    <cellStyle name="60% - Accent2 7" xfId="426"/>
    <cellStyle name="60% - Accent2 8" xfId="427"/>
    <cellStyle name="60% - Accent2 9" xfId="428"/>
    <cellStyle name="60% - Accent3" xfId="32" builtinId="40" customBuiltin="1"/>
    <cellStyle name="60% - Accent3 10" xfId="429"/>
    <cellStyle name="60% - Accent3 11" xfId="430"/>
    <cellStyle name="60% - Accent3 12" xfId="431"/>
    <cellStyle name="60% - Accent3 13" xfId="432"/>
    <cellStyle name="60% - Accent3 14" xfId="433"/>
    <cellStyle name="60% - Accent3 15" xfId="434"/>
    <cellStyle name="60% - Accent3 16" xfId="435"/>
    <cellStyle name="60% - Accent3 17" xfId="436"/>
    <cellStyle name="60% - Accent3 18" xfId="437"/>
    <cellStyle name="60% - Accent3 19" xfId="438"/>
    <cellStyle name="60% - Accent3 2" xfId="439"/>
    <cellStyle name="60% - Accent3 20" xfId="440"/>
    <cellStyle name="60% - Accent3 21" xfId="441"/>
    <cellStyle name="60% - Accent3 22" xfId="442"/>
    <cellStyle name="60% - Accent3 23" xfId="443"/>
    <cellStyle name="60% - Accent3 24" xfId="444"/>
    <cellStyle name="60% - Accent3 25" xfId="445"/>
    <cellStyle name="60% - Accent3 26" xfId="446"/>
    <cellStyle name="60% - Accent3 27" xfId="447"/>
    <cellStyle name="60% - Accent3 28" xfId="448"/>
    <cellStyle name="60% - Accent3 3" xfId="449"/>
    <cellStyle name="60% - Accent3 4" xfId="450"/>
    <cellStyle name="60% - Accent3 5" xfId="451"/>
    <cellStyle name="60% - Accent3 6" xfId="452"/>
    <cellStyle name="60% - Accent3 7" xfId="453"/>
    <cellStyle name="60% - Accent3 8" xfId="454"/>
    <cellStyle name="60% - Accent3 9" xfId="455"/>
    <cellStyle name="60% - Accent4" xfId="36" builtinId="44" customBuiltin="1"/>
    <cellStyle name="60% - Accent4 10" xfId="456"/>
    <cellStyle name="60% - Accent4 11" xfId="457"/>
    <cellStyle name="60% - Accent4 12" xfId="458"/>
    <cellStyle name="60% - Accent4 13" xfId="459"/>
    <cellStyle name="60% - Accent4 14" xfId="460"/>
    <cellStyle name="60% - Accent4 15" xfId="461"/>
    <cellStyle name="60% - Accent4 16" xfId="462"/>
    <cellStyle name="60% - Accent4 17" xfId="463"/>
    <cellStyle name="60% - Accent4 18" xfId="464"/>
    <cellStyle name="60% - Accent4 19" xfId="465"/>
    <cellStyle name="60% - Accent4 2" xfId="466"/>
    <cellStyle name="60% - Accent4 20" xfId="467"/>
    <cellStyle name="60% - Accent4 21" xfId="468"/>
    <cellStyle name="60% - Accent4 22" xfId="469"/>
    <cellStyle name="60% - Accent4 23" xfId="470"/>
    <cellStyle name="60% - Accent4 24" xfId="471"/>
    <cellStyle name="60% - Accent4 25" xfId="472"/>
    <cellStyle name="60% - Accent4 26" xfId="473"/>
    <cellStyle name="60% - Accent4 27" xfId="474"/>
    <cellStyle name="60% - Accent4 28" xfId="475"/>
    <cellStyle name="60% - Accent4 3" xfId="476"/>
    <cellStyle name="60% - Accent4 4" xfId="477"/>
    <cellStyle name="60% - Accent4 5" xfId="478"/>
    <cellStyle name="60% - Accent4 6" xfId="479"/>
    <cellStyle name="60% - Accent4 7" xfId="480"/>
    <cellStyle name="60% - Accent4 8" xfId="481"/>
    <cellStyle name="60% - Accent4 9" xfId="482"/>
    <cellStyle name="60% - Accent5" xfId="40" builtinId="48" customBuiltin="1"/>
    <cellStyle name="60% - Accent5 10" xfId="483"/>
    <cellStyle name="60% - Accent5 11" xfId="484"/>
    <cellStyle name="60% - Accent5 12" xfId="485"/>
    <cellStyle name="60% - Accent5 13" xfId="486"/>
    <cellStyle name="60% - Accent5 14" xfId="487"/>
    <cellStyle name="60% - Accent5 15" xfId="488"/>
    <cellStyle name="60% - Accent5 16" xfId="489"/>
    <cellStyle name="60% - Accent5 17" xfId="490"/>
    <cellStyle name="60% - Accent5 18" xfId="491"/>
    <cellStyle name="60% - Accent5 19" xfId="492"/>
    <cellStyle name="60% - Accent5 2" xfId="493"/>
    <cellStyle name="60% - Accent5 20" xfId="494"/>
    <cellStyle name="60% - Accent5 21" xfId="495"/>
    <cellStyle name="60% - Accent5 22" xfId="496"/>
    <cellStyle name="60% - Accent5 23" xfId="497"/>
    <cellStyle name="60% - Accent5 24" xfId="498"/>
    <cellStyle name="60% - Accent5 25" xfId="499"/>
    <cellStyle name="60% - Accent5 26" xfId="500"/>
    <cellStyle name="60% - Accent5 27" xfId="501"/>
    <cellStyle name="60% - Accent5 28" xfId="502"/>
    <cellStyle name="60% - Accent5 3" xfId="503"/>
    <cellStyle name="60% - Accent5 4" xfId="504"/>
    <cellStyle name="60% - Accent5 5" xfId="505"/>
    <cellStyle name="60% - Accent5 6" xfId="506"/>
    <cellStyle name="60% - Accent5 7" xfId="507"/>
    <cellStyle name="60% - Accent5 8" xfId="508"/>
    <cellStyle name="60% - Accent5 9" xfId="509"/>
    <cellStyle name="60% - Accent6" xfId="44" builtinId="52" customBuiltin="1"/>
    <cellStyle name="60% - Accent6 10" xfId="510"/>
    <cellStyle name="60% - Accent6 11" xfId="511"/>
    <cellStyle name="60% - Accent6 12" xfId="512"/>
    <cellStyle name="60% - Accent6 13" xfId="513"/>
    <cellStyle name="60% - Accent6 14" xfId="514"/>
    <cellStyle name="60% - Accent6 15" xfId="515"/>
    <cellStyle name="60% - Accent6 16" xfId="516"/>
    <cellStyle name="60% - Accent6 17" xfId="517"/>
    <cellStyle name="60% - Accent6 18" xfId="518"/>
    <cellStyle name="60% - Accent6 19" xfId="519"/>
    <cellStyle name="60% - Accent6 2" xfId="520"/>
    <cellStyle name="60% - Accent6 20" xfId="521"/>
    <cellStyle name="60% - Accent6 21" xfId="522"/>
    <cellStyle name="60% - Accent6 22" xfId="523"/>
    <cellStyle name="60% - Accent6 23" xfId="524"/>
    <cellStyle name="60% - Accent6 24" xfId="525"/>
    <cellStyle name="60% - Accent6 25" xfId="526"/>
    <cellStyle name="60% - Accent6 26" xfId="527"/>
    <cellStyle name="60% - Accent6 27" xfId="528"/>
    <cellStyle name="60% - Accent6 28" xfId="529"/>
    <cellStyle name="60% - Accent6 3" xfId="530"/>
    <cellStyle name="60% - Accent6 4" xfId="531"/>
    <cellStyle name="60% - Accent6 5" xfId="532"/>
    <cellStyle name="60% - Accent6 6" xfId="533"/>
    <cellStyle name="60% - Accent6 7" xfId="534"/>
    <cellStyle name="60% - Accent6 8" xfId="535"/>
    <cellStyle name="60% - Accent6 9" xfId="536"/>
    <cellStyle name="Accent1" xfId="21" builtinId="29" customBuiltin="1"/>
    <cellStyle name="Accent1 10" xfId="537"/>
    <cellStyle name="Accent1 11" xfId="538"/>
    <cellStyle name="Accent1 12" xfId="539"/>
    <cellStyle name="Accent1 13" xfId="540"/>
    <cellStyle name="Accent1 14" xfId="541"/>
    <cellStyle name="Accent1 15" xfId="542"/>
    <cellStyle name="Accent1 16" xfId="543"/>
    <cellStyle name="Accent1 17" xfId="544"/>
    <cellStyle name="Accent1 18" xfId="545"/>
    <cellStyle name="Accent1 19" xfId="546"/>
    <cellStyle name="Accent1 2" xfId="547"/>
    <cellStyle name="Accent1 20" xfId="548"/>
    <cellStyle name="Accent1 21" xfId="549"/>
    <cellStyle name="Accent1 22" xfId="550"/>
    <cellStyle name="Accent1 23" xfId="551"/>
    <cellStyle name="Accent1 24" xfId="552"/>
    <cellStyle name="Accent1 25" xfId="553"/>
    <cellStyle name="Accent1 26" xfId="554"/>
    <cellStyle name="Accent1 27" xfId="555"/>
    <cellStyle name="Accent1 28" xfId="556"/>
    <cellStyle name="Accent1 3" xfId="557"/>
    <cellStyle name="Accent1 4" xfId="558"/>
    <cellStyle name="Accent1 5" xfId="559"/>
    <cellStyle name="Accent1 6" xfId="560"/>
    <cellStyle name="Accent1 7" xfId="561"/>
    <cellStyle name="Accent1 8" xfId="562"/>
    <cellStyle name="Accent1 9" xfId="563"/>
    <cellStyle name="Accent2" xfId="25" builtinId="33" customBuiltin="1"/>
    <cellStyle name="Accent2 10" xfId="564"/>
    <cellStyle name="Accent2 11" xfId="565"/>
    <cellStyle name="Accent2 12" xfId="566"/>
    <cellStyle name="Accent2 13" xfId="567"/>
    <cellStyle name="Accent2 14" xfId="568"/>
    <cellStyle name="Accent2 15" xfId="569"/>
    <cellStyle name="Accent2 16" xfId="570"/>
    <cellStyle name="Accent2 17" xfId="571"/>
    <cellStyle name="Accent2 18" xfId="572"/>
    <cellStyle name="Accent2 19" xfId="573"/>
    <cellStyle name="Accent2 2" xfId="574"/>
    <cellStyle name="Accent2 20" xfId="575"/>
    <cellStyle name="Accent2 21" xfId="576"/>
    <cellStyle name="Accent2 22" xfId="577"/>
    <cellStyle name="Accent2 23" xfId="578"/>
    <cellStyle name="Accent2 24" xfId="579"/>
    <cellStyle name="Accent2 25" xfId="580"/>
    <cellStyle name="Accent2 26" xfId="581"/>
    <cellStyle name="Accent2 27" xfId="582"/>
    <cellStyle name="Accent2 28" xfId="583"/>
    <cellStyle name="Accent2 3" xfId="584"/>
    <cellStyle name="Accent2 4" xfId="585"/>
    <cellStyle name="Accent2 5" xfId="586"/>
    <cellStyle name="Accent2 6" xfId="587"/>
    <cellStyle name="Accent2 7" xfId="588"/>
    <cellStyle name="Accent2 8" xfId="589"/>
    <cellStyle name="Accent2 9" xfId="590"/>
    <cellStyle name="Accent3" xfId="29" builtinId="37" customBuiltin="1"/>
    <cellStyle name="Accent3 10" xfId="591"/>
    <cellStyle name="Accent3 11" xfId="592"/>
    <cellStyle name="Accent3 12" xfId="593"/>
    <cellStyle name="Accent3 13" xfId="594"/>
    <cellStyle name="Accent3 14" xfId="595"/>
    <cellStyle name="Accent3 15" xfId="596"/>
    <cellStyle name="Accent3 16" xfId="597"/>
    <cellStyle name="Accent3 17" xfId="598"/>
    <cellStyle name="Accent3 18" xfId="599"/>
    <cellStyle name="Accent3 19" xfId="600"/>
    <cellStyle name="Accent3 2" xfId="601"/>
    <cellStyle name="Accent3 20" xfId="602"/>
    <cellStyle name="Accent3 21" xfId="603"/>
    <cellStyle name="Accent3 22" xfId="604"/>
    <cellStyle name="Accent3 23" xfId="605"/>
    <cellStyle name="Accent3 24" xfId="606"/>
    <cellStyle name="Accent3 25" xfId="607"/>
    <cellStyle name="Accent3 26" xfId="608"/>
    <cellStyle name="Accent3 27" xfId="609"/>
    <cellStyle name="Accent3 28" xfId="610"/>
    <cellStyle name="Accent3 3" xfId="611"/>
    <cellStyle name="Accent3 4" xfId="612"/>
    <cellStyle name="Accent3 5" xfId="613"/>
    <cellStyle name="Accent3 6" xfId="614"/>
    <cellStyle name="Accent3 7" xfId="615"/>
    <cellStyle name="Accent3 8" xfId="616"/>
    <cellStyle name="Accent3 9" xfId="617"/>
    <cellStyle name="Accent4" xfId="33" builtinId="41" customBuiltin="1"/>
    <cellStyle name="Accent4 10" xfId="618"/>
    <cellStyle name="Accent4 11" xfId="619"/>
    <cellStyle name="Accent4 12" xfId="620"/>
    <cellStyle name="Accent4 13" xfId="621"/>
    <cellStyle name="Accent4 14" xfId="622"/>
    <cellStyle name="Accent4 15" xfId="623"/>
    <cellStyle name="Accent4 16" xfId="624"/>
    <cellStyle name="Accent4 17" xfId="625"/>
    <cellStyle name="Accent4 18" xfId="626"/>
    <cellStyle name="Accent4 19" xfId="627"/>
    <cellStyle name="Accent4 2" xfId="628"/>
    <cellStyle name="Accent4 20" xfId="629"/>
    <cellStyle name="Accent4 21" xfId="630"/>
    <cellStyle name="Accent4 22" xfId="631"/>
    <cellStyle name="Accent4 23" xfId="632"/>
    <cellStyle name="Accent4 24" xfId="633"/>
    <cellStyle name="Accent4 25" xfId="634"/>
    <cellStyle name="Accent4 26" xfId="635"/>
    <cellStyle name="Accent4 27" xfId="636"/>
    <cellStyle name="Accent4 28" xfId="637"/>
    <cellStyle name="Accent4 3" xfId="638"/>
    <cellStyle name="Accent4 4" xfId="639"/>
    <cellStyle name="Accent4 5" xfId="640"/>
    <cellStyle name="Accent4 6" xfId="641"/>
    <cellStyle name="Accent4 7" xfId="642"/>
    <cellStyle name="Accent4 8" xfId="643"/>
    <cellStyle name="Accent4 9" xfId="644"/>
    <cellStyle name="Accent5" xfId="37" builtinId="45" customBuiltin="1"/>
    <cellStyle name="Accent5 10" xfId="645"/>
    <cellStyle name="Accent5 11" xfId="646"/>
    <cellStyle name="Accent5 12" xfId="647"/>
    <cellStyle name="Accent5 13" xfId="648"/>
    <cellStyle name="Accent5 14" xfId="649"/>
    <cellStyle name="Accent5 15" xfId="650"/>
    <cellStyle name="Accent5 16" xfId="651"/>
    <cellStyle name="Accent5 17" xfId="652"/>
    <cellStyle name="Accent5 18" xfId="653"/>
    <cellStyle name="Accent5 19" xfId="654"/>
    <cellStyle name="Accent5 2" xfId="655"/>
    <cellStyle name="Accent5 20" xfId="656"/>
    <cellStyle name="Accent5 21" xfId="657"/>
    <cellStyle name="Accent5 22" xfId="658"/>
    <cellStyle name="Accent5 23" xfId="659"/>
    <cellStyle name="Accent5 24" xfId="660"/>
    <cellStyle name="Accent5 25" xfId="661"/>
    <cellStyle name="Accent5 26" xfId="662"/>
    <cellStyle name="Accent5 27" xfId="663"/>
    <cellStyle name="Accent5 28" xfId="664"/>
    <cellStyle name="Accent5 3" xfId="665"/>
    <cellStyle name="Accent5 4" xfId="666"/>
    <cellStyle name="Accent5 5" xfId="667"/>
    <cellStyle name="Accent5 6" xfId="668"/>
    <cellStyle name="Accent5 7" xfId="669"/>
    <cellStyle name="Accent5 8" xfId="670"/>
    <cellStyle name="Accent5 9" xfId="671"/>
    <cellStyle name="Accent6" xfId="41" builtinId="49" customBuiltin="1"/>
    <cellStyle name="Accent6 10" xfId="672"/>
    <cellStyle name="Accent6 11" xfId="673"/>
    <cellStyle name="Accent6 12" xfId="674"/>
    <cellStyle name="Accent6 13" xfId="675"/>
    <cellStyle name="Accent6 14" xfId="676"/>
    <cellStyle name="Accent6 15" xfId="677"/>
    <cellStyle name="Accent6 16" xfId="678"/>
    <cellStyle name="Accent6 17" xfId="679"/>
    <cellStyle name="Accent6 18" xfId="680"/>
    <cellStyle name="Accent6 19" xfId="681"/>
    <cellStyle name="Accent6 2" xfId="682"/>
    <cellStyle name="Accent6 20" xfId="683"/>
    <cellStyle name="Accent6 21" xfId="684"/>
    <cellStyle name="Accent6 22" xfId="685"/>
    <cellStyle name="Accent6 23" xfId="686"/>
    <cellStyle name="Accent6 24" xfId="687"/>
    <cellStyle name="Accent6 25" xfId="688"/>
    <cellStyle name="Accent6 26" xfId="689"/>
    <cellStyle name="Accent6 27" xfId="690"/>
    <cellStyle name="Accent6 28" xfId="691"/>
    <cellStyle name="Accent6 3" xfId="692"/>
    <cellStyle name="Accent6 4" xfId="693"/>
    <cellStyle name="Accent6 5" xfId="694"/>
    <cellStyle name="Accent6 6" xfId="695"/>
    <cellStyle name="Accent6 7" xfId="696"/>
    <cellStyle name="Accent6 8" xfId="697"/>
    <cellStyle name="Accent6 9" xfId="698"/>
    <cellStyle name="Bad" xfId="10" builtinId="27" customBuiltin="1"/>
    <cellStyle name="Bad 10" xfId="699"/>
    <cellStyle name="Bad 11" xfId="700"/>
    <cellStyle name="Bad 12" xfId="701"/>
    <cellStyle name="Bad 13" xfId="702"/>
    <cellStyle name="Bad 14" xfId="703"/>
    <cellStyle name="Bad 15" xfId="704"/>
    <cellStyle name="Bad 16" xfId="705"/>
    <cellStyle name="Bad 17" xfId="706"/>
    <cellStyle name="Bad 18" xfId="707"/>
    <cellStyle name="Bad 19" xfId="708"/>
    <cellStyle name="Bad 2" xfId="709"/>
    <cellStyle name="Bad 20" xfId="710"/>
    <cellStyle name="Bad 21" xfId="711"/>
    <cellStyle name="Bad 22" xfId="712"/>
    <cellStyle name="Bad 23" xfId="713"/>
    <cellStyle name="Bad 24" xfId="714"/>
    <cellStyle name="Bad 25" xfId="715"/>
    <cellStyle name="Bad 26" xfId="716"/>
    <cellStyle name="Bad 27" xfId="717"/>
    <cellStyle name="Bad 28" xfId="718"/>
    <cellStyle name="Bad 3" xfId="719"/>
    <cellStyle name="Bad 4" xfId="720"/>
    <cellStyle name="Bad 5" xfId="721"/>
    <cellStyle name="Bad 6" xfId="722"/>
    <cellStyle name="Bad 7" xfId="723"/>
    <cellStyle name="Bad 8" xfId="724"/>
    <cellStyle name="Bad 9" xfId="725"/>
    <cellStyle name="Calculation" xfId="14" builtinId="22" customBuiltin="1"/>
    <cellStyle name="Calculation 10" xfId="726"/>
    <cellStyle name="Calculation 11" xfId="727"/>
    <cellStyle name="Calculation 12" xfId="728"/>
    <cellStyle name="Calculation 13" xfId="729"/>
    <cellStyle name="Calculation 14" xfId="730"/>
    <cellStyle name="Calculation 15" xfId="731"/>
    <cellStyle name="Calculation 16" xfId="732"/>
    <cellStyle name="Calculation 17" xfId="733"/>
    <cellStyle name="Calculation 18" xfId="734"/>
    <cellStyle name="Calculation 19" xfId="735"/>
    <cellStyle name="Calculation 2" xfId="736"/>
    <cellStyle name="Calculation 20" xfId="737"/>
    <cellStyle name="Calculation 21" xfId="738"/>
    <cellStyle name="Calculation 22" xfId="739"/>
    <cellStyle name="Calculation 23" xfId="740"/>
    <cellStyle name="Calculation 24" xfId="741"/>
    <cellStyle name="Calculation 25" xfId="742"/>
    <cellStyle name="Calculation 26" xfId="743"/>
    <cellStyle name="Calculation 27" xfId="744"/>
    <cellStyle name="Calculation 28" xfId="745"/>
    <cellStyle name="Calculation 3" xfId="746"/>
    <cellStyle name="Calculation 4" xfId="747"/>
    <cellStyle name="Calculation 5" xfId="748"/>
    <cellStyle name="Calculation 6" xfId="749"/>
    <cellStyle name="Calculation 7" xfId="750"/>
    <cellStyle name="Calculation 8" xfId="751"/>
    <cellStyle name="Calculation 9" xfId="752"/>
    <cellStyle name="Check Cell" xfId="16" builtinId="23" customBuiltin="1"/>
    <cellStyle name="Check Cell 10" xfId="753"/>
    <cellStyle name="Check Cell 11" xfId="754"/>
    <cellStyle name="Check Cell 12" xfId="755"/>
    <cellStyle name="Check Cell 13" xfId="756"/>
    <cellStyle name="Check Cell 14" xfId="757"/>
    <cellStyle name="Check Cell 15" xfId="758"/>
    <cellStyle name="Check Cell 16" xfId="759"/>
    <cellStyle name="Check Cell 17" xfId="760"/>
    <cellStyle name="Check Cell 18" xfId="761"/>
    <cellStyle name="Check Cell 19" xfId="762"/>
    <cellStyle name="Check Cell 2" xfId="763"/>
    <cellStyle name="Check Cell 20" xfId="764"/>
    <cellStyle name="Check Cell 21" xfId="765"/>
    <cellStyle name="Check Cell 22" xfId="766"/>
    <cellStyle name="Check Cell 23" xfId="767"/>
    <cellStyle name="Check Cell 24" xfId="768"/>
    <cellStyle name="Check Cell 25" xfId="769"/>
    <cellStyle name="Check Cell 26" xfId="770"/>
    <cellStyle name="Check Cell 27" xfId="771"/>
    <cellStyle name="Check Cell 28" xfId="772"/>
    <cellStyle name="Check Cell 3" xfId="773"/>
    <cellStyle name="Check Cell 4" xfId="774"/>
    <cellStyle name="Check Cell 5" xfId="775"/>
    <cellStyle name="Check Cell 6" xfId="776"/>
    <cellStyle name="Check Cell 7" xfId="777"/>
    <cellStyle name="Check Cell 8" xfId="778"/>
    <cellStyle name="Check Cell 9" xfId="779"/>
    <cellStyle name="Comma" xfId="3" builtinId="3"/>
    <cellStyle name="Comma [0]" xfId="2" builtinId="6"/>
    <cellStyle name="Comma [0] 10" xfId="1267"/>
    <cellStyle name="Comma [0] 10 2" xfId="1273"/>
    <cellStyle name="Comma [0] 11" xfId="1265"/>
    <cellStyle name="Comma [0] 2" xfId="780"/>
    <cellStyle name="Comma [0] 2 2" xfId="781"/>
    <cellStyle name="Comma [0] 2 2 2" xfId="50"/>
    <cellStyle name="Comma [0] 2 3" xfId="1274"/>
    <cellStyle name="Comma [0] 2 4" xfId="1272"/>
    <cellStyle name="Comma [0] 3" xfId="782"/>
    <cellStyle name="Comma [0] 3 2" xfId="783"/>
    <cellStyle name="Comma [0] 3 3" xfId="48"/>
    <cellStyle name="Comma [0] 4" xfId="784"/>
    <cellStyle name="Comma [0] 5" xfId="785"/>
    <cellStyle name="Comma [0] 6" xfId="786"/>
    <cellStyle name="Comma [0] 7" xfId="787"/>
    <cellStyle name="Comma [0] 8" xfId="788"/>
    <cellStyle name="Comma [0] 9" xfId="49"/>
    <cellStyle name="Comma 2" xfId="789"/>
    <cellStyle name="Comma 3" xfId="790"/>
    <cellStyle name="Comma 4" xfId="791"/>
    <cellStyle name="Comma 5" xfId="792"/>
    <cellStyle name="Comma 6" xfId="47"/>
    <cellStyle name="Explanatory Text" xfId="19" builtinId="53" customBuiltin="1"/>
    <cellStyle name="Explanatory Text 10" xfId="793"/>
    <cellStyle name="Explanatory Text 11" xfId="794"/>
    <cellStyle name="Explanatory Text 12" xfId="795"/>
    <cellStyle name="Explanatory Text 13" xfId="796"/>
    <cellStyle name="Explanatory Text 14" xfId="797"/>
    <cellStyle name="Explanatory Text 15" xfId="798"/>
    <cellStyle name="Explanatory Text 16" xfId="799"/>
    <cellStyle name="Explanatory Text 17" xfId="800"/>
    <cellStyle name="Explanatory Text 18" xfId="801"/>
    <cellStyle name="Explanatory Text 19" xfId="802"/>
    <cellStyle name="Explanatory Text 2" xfId="803"/>
    <cellStyle name="Explanatory Text 20" xfId="804"/>
    <cellStyle name="Explanatory Text 21" xfId="805"/>
    <cellStyle name="Explanatory Text 22" xfId="806"/>
    <cellStyle name="Explanatory Text 23" xfId="807"/>
    <cellStyle name="Explanatory Text 24" xfId="808"/>
    <cellStyle name="Explanatory Text 25" xfId="809"/>
    <cellStyle name="Explanatory Text 26" xfId="810"/>
    <cellStyle name="Explanatory Text 27" xfId="811"/>
    <cellStyle name="Explanatory Text 28" xfId="812"/>
    <cellStyle name="Explanatory Text 3" xfId="813"/>
    <cellStyle name="Explanatory Text 4" xfId="814"/>
    <cellStyle name="Explanatory Text 5" xfId="815"/>
    <cellStyle name="Explanatory Text 6" xfId="816"/>
    <cellStyle name="Explanatory Text 7" xfId="817"/>
    <cellStyle name="Explanatory Text 8" xfId="818"/>
    <cellStyle name="Explanatory Text 9" xfId="819"/>
    <cellStyle name="Good" xfId="9" builtinId="26" customBuiltin="1"/>
    <cellStyle name="Good 10" xfId="820"/>
    <cellStyle name="Good 11" xfId="821"/>
    <cellStyle name="Good 12" xfId="822"/>
    <cellStyle name="Good 13" xfId="823"/>
    <cellStyle name="Good 14" xfId="824"/>
    <cellStyle name="Good 15" xfId="825"/>
    <cellStyle name="Good 16" xfId="826"/>
    <cellStyle name="Good 17" xfId="827"/>
    <cellStyle name="Good 18" xfId="828"/>
    <cellStyle name="Good 19" xfId="829"/>
    <cellStyle name="Good 2" xfId="830"/>
    <cellStyle name="Good 20" xfId="831"/>
    <cellStyle name="Good 21" xfId="832"/>
    <cellStyle name="Good 22" xfId="833"/>
    <cellStyle name="Good 23" xfId="834"/>
    <cellStyle name="Good 24" xfId="835"/>
    <cellStyle name="Good 25" xfId="836"/>
    <cellStyle name="Good 26" xfId="837"/>
    <cellStyle name="Good 27" xfId="838"/>
    <cellStyle name="Good 28" xfId="839"/>
    <cellStyle name="Good 3" xfId="840"/>
    <cellStyle name="Good 4" xfId="841"/>
    <cellStyle name="Good 5" xfId="842"/>
    <cellStyle name="Good 6" xfId="843"/>
    <cellStyle name="Good 7" xfId="844"/>
    <cellStyle name="Good 8" xfId="845"/>
    <cellStyle name="Good 9" xfId="846"/>
    <cellStyle name="Heading 1" xfId="5" builtinId="16" customBuiltin="1"/>
    <cellStyle name="Heading 1 10" xfId="847"/>
    <cellStyle name="Heading 1 11" xfId="848"/>
    <cellStyle name="Heading 1 12" xfId="849"/>
    <cellStyle name="Heading 1 13" xfId="850"/>
    <cellStyle name="Heading 1 14" xfId="851"/>
    <cellStyle name="Heading 1 15" xfId="852"/>
    <cellStyle name="Heading 1 16" xfId="853"/>
    <cellStyle name="Heading 1 17" xfId="854"/>
    <cellStyle name="Heading 1 18" xfId="855"/>
    <cellStyle name="Heading 1 19" xfId="856"/>
    <cellStyle name="Heading 1 2" xfId="857"/>
    <cellStyle name="Heading 1 20" xfId="858"/>
    <cellStyle name="Heading 1 21" xfId="859"/>
    <cellStyle name="Heading 1 22" xfId="860"/>
    <cellStyle name="Heading 1 23" xfId="861"/>
    <cellStyle name="Heading 1 24" xfId="862"/>
    <cellStyle name="Heading 1 25" xfId="863"/>
    <cellStyle name="Heading 1 26" xfId="864"/>
    <cellStyle name="Heading 1 27" xfId="865"/>
    <cellStyle name="Heading 1 28" xfId="866"/>
    <cellStyle name="Heading 1 3" xfId="867"/>
    <cellStyle name="Heading 1 4" xfId="868"/>
    <cellStyle name="Heading 1 5" xfId="869"/>
    <cellStyle name="Heading 1 6" xfId="870"/>
    <cellStyle name="Heading 1 7" xfId="871"/>
    <cellStyle name="Heading 1 8" xfId="872"/>
    <cellStyle name="Heading 1 9" xfId="873"/>
    <cellStyle name="Heading 2" xfId="6" builtinId="17" customBuiltin="1"/>
    <cellStyle name="Heading 2 10" xfId="874"/>
    <cellStyle name="Heading 2 11" xfId="875"/>
    <cellStyle name="Heading 2 12" xfId="876"/>
    <cellStyle name="Heading 2 13" xfId="877"/>
    <cellStyle name="Heading 2 14" xfId="878"/>
    <cellStyle name="Heading 2 15" xfId="879"/>
    <cellStyle name="Heading 2 16" xfId="880"/>
    <cellStyle name="Heading 2 17" xfId="881"/>
    <cellStyle name="Heading 2 18" xfId="882"/>
    <cellStyle name="Heading 2 19" xfId="883"/>
    <cellStyle name="Heading 2 2" xfId="884"/>
    <cellStyle name="Heading 2 20" xfId="885"/>
    <cellStyle name="Heading 2 21" xfId="886"/>
    <cellStyle name="Heading 2 22" xfId="887"/>
    <cellStyle name="Heading 2 23" xfId="888"/>
    <cellStyle name="Heading 2 24" xfId="889"/>
    <cellStyle name="Heading 2 25" xfId="890"/>
    <cellStyle name="Heading 2 26" xfId="891"/>
    <cellStyle name="Heading 2 27" xfId="892"/>
    <cellStyle name="Heading 2 28" xfId="893"/>
    <cellStyle name="Heading 2 3" xfId="894"/>
    <cellStyle name="Heading 2 4" xfId="895"/>
    <cellStyle name="Heading 2 5" xfId="896"/>
    <cellStyle name="Heading 2 6" xfId="897"/>
    <cellStyle name="Heading 2 7" xfId="898"/>
    <cellStyle name="Heading 2 8" xfId="899"/>
    <cellStyle name="Heading 2 9" xfId="900"/>
    <cellStyle name="Heading 3" xfId="7" builtinId="18" customBuiltin="1"/>
    <cellStyle name="Heading 3 10" xfId="901"/>
    <cellStyle name="Heading 3 11" xfId="902"/>
    <cellStyle name="Heading 3 12" xfId="903"/>
    <cellStyle name="Heading 3 13" xfId="904"/>
    <cellStyle name="Heading 3 14" xfId="905"/>
    <cellStyle name="Heading 3 15" xfId="906"/>
    <cellStyle name="Heading 3 16" xfId="907"/>
    <cellStyle name="Heading 3 17" xfId="908"/>
    <cellStyle name="Heading 3 18" xfId="909"/>
    <cellStyle name="Heading 3 19" xfId="910"/>
    <cellStyle name="Heading 3 2" xfId="911"/>
    <cellStyle name="Heading 3 20" xfId="912"/>
    <cellStyle name="Heading 3 21" xfId="913"/>
    <cellStyle name="Heading 3 22" xfId="914"/>
    <cellStyle name="Heading 3 23" xfId="915"/>
    <cellStyle name="Heading 3 24" xfId="916"/>
    <cellStyle name="Heading 3 25" xfId="917"/>
    <cellStyle name="Heading 3 26" xfId="918"/>
    <cellStyle name="Heading 3 27" xfId="919"/>
    <cellStyle name="Heading 3 28" xfId="920"/>
    <cellStyle name="Heading 3 3" xfId="921"/>
    <cellStyle name="Heading 3 4" xfId="922"/>
    <cellStyle name="Heading 3 5" xfId="923"/>
    <cellStyle name="Heading 3 6" xfId="924"/>
    <cellStyle name="Heading 3 7" xfId="925"/>
    <cellStyle name="Heading 3 8" xfId="926"/>
    <cellStyle name="Heading 3 9" xfId="927"/>
    <cellStyle name="Heading 4" xfId="8" builtinId="19" customBuiltin="1"/>
    <cellStyle name="Heading 4 10" xfId="928"/>
    <cellStyle name="Heading 4 11" xfId="929"/>
    <cellStyle name="Heading 4 12" xfId="930"/>
    <cellStyle name="Heading 4 13" xfId="931"/>
    <cellStyle name="Heading 4 14" xfId="932"/>
    <cellStyle name="Heading 4 15" xfId="933"/>
    <cellStyle name="Heading 4 16" xfId="934"/>
    <cellStyle name="Heading 4 17" xfId="935"/>
    <cellStyle name="Heading 4 18" xfId="936"/>
    <cellStyle name="Heading 4 19" xfId="937"/>
    <cellStyle name="Heading 4 2" xfId="938"/>
    <cellStyle name="Heading 4 20" xfId="939"/>
    <cellStyle name="Heading 4 21" xfId="940"/>
    <cellStyle name="Heading 4 22" xfId="941"/>
    <cellStyle name="Heading 4 23" xfId="942"/>
    <cellStyle name="Heading 4 24" xfId="943"/>
    <cellStyle name="Heading 4 25" xfId="944"/>
    <cellStyle name="Heading 4 26" xfId="945"/>
    <cellStyle name="Heading 4 27" xfId="946"/>
    <cellStyle name="Heading 4 28" xfId="947"/>
    <cellStyle name="Heading 4 3" xfId="948"/>
    <cellStyle name="Heading 4 4" xfId="949"/>
    <cellStyle name="Heading 4 5" xfId="950"/>
    <cellStyle name="Heading 4 6" xfId="951"/>
    <cellStyle name="Heading 4 7" xfId="952"/>
    <cellStyle name="Heading 4 8" xfId="953"/>
    <cellStyle name="Heading 4 9" xfId="954"/>
    <cellStyle name="Input" xfId="12" builtinId="20" customBuiltin="1"/>
    <cellStyle name="Input 10" xfId="955"/>
    <cellStyle name="Input 11" xfId="956"/>
    <cellStyle name="Input 12" xfId="957"/>
    <cellStyle name="Input 13" xfId="958"/>
    <cellStyle name="Input 14" xfId="959"/>
    <cellStyle name="Input 15" xfId="960"/>
    <cellStyle name="Input 16" xfId="961"/>
    <cellStyle name="Input 17" xfId="962"/>
    <cellStyle name="Input 18" xfId="963"/>
    <cellStyle name="Input 19" xfId="964"/>
    <cellStyle name="Input 2" xfId="965"/>
    <cellStyle name="Input 20" xfId="966"/>
    <cellStyle name="Input 21" xfId="967"/>
    <cellStyle name="Input 22" xfId="968"/>
    <cellStyle name="Input 23" xfId="969"/>
    <cellStyle name="Input 24" xfId="970"/>
    <cellStyle name="Input 25" xfId="971"/>
    <cellStyle name="Input 26" xfId="972"/>
    <cellStyle name="Input 27" xfId="973"/>
    <cellStyle name="Input 28" xfId="974"/>
    <cellStyle name="Input 3" xfId="975"/>
    <cellStyle name="Input 4" xfId="976"/>
    <cellStyle name="Input 5" xfId="977"/>
    <cellStyle name="Input 6" xfId="978"/>
    <cellStyle name="Input 7" xfId="979"/>
    <cellStyle name="Input 8" xfId="980"/>
    <cellStyle name="Input 9" xfId="981"/>
    <cellStyle name="Linked Cell" xfId="15" builtinId="24" customBuiltin="1"/>
    <cellStyle name="Linked Cell 10" xfId="982"/>
    <cellStyle name="Linked Cell 11" xfId="983"/>
    <cellStyle name="Linked Cell 12" xfId="984"/>
    <cellStyle name="Linked Cell 13" xfId="985"/>
    <cellStyle name="Linked Cell 14" xfId="986"/>
    <cellStyle name="Linked Cell 15" xfId="987"/>
    <cellStyle name="Linked Cell 16" xfId="988"/>
    <cellStyle name="Linked Cell 17" xfId="989"/>
    <cellStyle name="Linked Cell 18" xfId="990"/>
    <cellStyle name="Linked Cell 19" xfId="991"/>
    <cellStyle name="Linked Cell 2" xfId="992"/>
    <cellStyle name="Linked Cell 20" xfId="993"/>
    <cellStyle name="Linked Cell 21" xfId="994"/>
    <cellStyle name="Linked Cell 22" xfId="995"/>
    <cellStyle name="Linked Cell 23" xfId="996"/>
    <cellStyle name="Linked Cell 24" xfId="997"/>
    <cellStyle name="Linked Cell 25" xfId="998"/>
    <cellStyle name="Linked Cell 26" xfId="999"/>
    <cellStyle name="Linked Cell 27" xfId="1000"/>
    <cellStyle name="Linked Cell 28" xfId="1001"/>
    <cellStyle name="Linked Cell 3" xfId="1002"/>
    <cellStyle name="Linked Cell 4" xfId="1003"/>
    <cellStyle name="Linked Cell 5" xfId="1004"/>
    <cellStyle name="Linked Cell 6" xfId="1005"/>
    <cellStyle name="Linked Cell 7" xfId="1006"/>
    <cellStyle name="Linked Cell 8" xfId="1007"/>
    <cellStyle name="Linked Cell 9" xfId="1008"/>
    <cellStyle name="Neutral" xfId="11" builtinId="28" customBuiltin="1"/>
    <cellStyle name="Neutral 10" xfId="1009"/>
    <cellStyle name="Neutral 11" xfId="1010"/>
    <cellStyle name="Neutral 12" xfId="1011"/>
    <cellStyle name="Neutral 13" xfId="1012"/>
    <cellStyle name="Neutral 14" xfId="1013"/>
    <cellStyle name="Neutral 15" xfId="1014"/>
    <cellStyle name="Neutral 16" xfId="1015"/>
    <cellStyle name="Neutral 17" xfId="1016"/>
    <cellStyle name="Neutral 18" xfId="1017"/>
    <cellStyle name="Neutral 19" xfId="1018"/>
    <cellStyle name="Neutral 2" xfId="1019"/>
    <cellStyle name="Neutral 20" xfId="1020"/>
    <cellStyle name="Neutral 21" xfId="1021"/>
    <cellStyle name="Neutral 22" xfId="1022"/>
    <cellStyle name="Neutral 23" xfId="1023"/>
    <cellStyle name="Neutral 24" xfId="1024"/>
    <cellStyle name="Neutral 25" xfId="1025"/>
    <cellStyle name="Neutral 26" xfId="1026"/>
    <cellStyle name="Neutral 27" xfId="1027"/>
    <cellStyle name="Neutral 28" xfId="1028"/>
    <cellStyle name="Neutral 3" xfId="1029"/>
    <cellStyle name="Neutral 4" xfId="1030"/>
    <cellStyle name="Neutral 5" xfId="1031"/>
    <cellStyle name="Neutral 6" xfId="1032"/>
    <cellStyle name="Neutral 7" xfId="1033"/>
    <cellStyle name="Neutral 8" xfId="1034"/>
    <cellStyle name="Neutral 9" xfId="1035"/>
    <cellStyle name="Normal" xfId="0" builtinId="0"/>
    <cellStyle name="Normal 10" xfId="1036"/>
    <cellStyle name="Normal 11" xfId="1037"/>
    <cellStyle name="Normal 12" xfId="1038"/>
    <cellStyle name="Normal 13" xfId="1039"/>
    <cellStyle name="Normal 14" xfId="1040"/>
    <cellStyle name="Normal 15" xfId="1041"/>
    <cellStyle name="Normal 16" xfId="1042"/>
    <cellStyle name="Normal 17" xfId="1043"/>
    <cellStyle name="Normal 18" xfId="1044"/>
    <cellStyle name="Normal 19" xfId="1045"/>
    <cellStyle name="Normal 2" xfId="1046"/>
    <cellStyle name="Normal 2 10" xfId="1047"/>
    <cellStyle name="Normal 2 11" xfId="1048"/>
    <cellStyle name="Normal 2 12" xfId="1049"/>
    <cellStyle name="Normal 2 13" xfId="1050"/>
    <cellStyle name="Normal 2 14" xfId="1051"/>
    <cellStyle name="Normal 2 15" xfId="1052"/>
    <cellStyle name="Normal 2 16" xfId="1053"/>
    <cellStyle name="Normal 2 17" xfId="1054"/>
    <cellStyle name="Normal 2 18" xfId="1055"/>
    <cellStyle name="Normal 2 19" xfId="1056"/>
    <cellStyle name="Normal 2 2" xfId="1057"/>
    <cellStyle name="Normal 2 2 10" xfId="1058"/>
    <cellStyle name="Normal 2 2 11" xfId="1059"/>
    <cellStyle name="Normal 2 2 12" xfId="1060"/>
    <cellStyle name="Normal 2 2 13" xfId="1061"/>
    <cellStyle name="Normal 2 2 14" xfId="1062"/>
    <cellStyle name="Normal 2 2 15" xfId="1063"/>
    <cellStyle name="Normal 2 2 16" xfId="1064"/>
    <cellStyle name="Normal 2 2 17" xfId="1065"/>
    <cellStyle name="Normal 2 2 18" xfId="1066"/>
    <cellStyle name="Normal 2 2 19" xfId="1067"/>
    <cellStyle name="Normal 2 2 2" xfId="1068"/>
    <cellStyle name="Normal 2 2 20" xfId="1069"/>
    <cellStyle name="Normal 2 2 21" xfId="1070"/>
    <cellStyle name="Normal 2 2 22" xfId="1071"/>
    <cellStyle name="Normal 2 2 23" xfId="1072"/>
    <cellStyle name="Normal 2 2 24" xfId="1073"/>
    <cellStyle name="Normal 2 2 25" xfId="1074"/>
    <cellStyle name="Normal 2 2 26" xfId="1075"/>
    <cellStyle name="Normal 2 2 27" xfId="1076"/>
    <cellStyle name="Normal 2 2 28" xfId="1077"/>
    <cellStyle name="Normal 2 2 3" xfId="1078"/>
    <cellStyle name="Normal 2 2 4" xfId="1079"/>
    <cellStyle name="Normal 2 2 5" xfId="1080"/>
    <cellStyle name="Normal 2 2 6" xfId="1081"/>
    <cellStyle name="Normal 2 2 7" xfId="1082"/>
    <cellStyle name="Normal 2 2 8" xfId="1083"/>
    <cellStyle name="Normal 2 2 9" xfId="1084"/>
    <cellStyle name="Normal 2 20" xfId="1085"/>
    <cellStyle name="Normal 2 21" xfId="1086"/>
    <cellStyle name="Normal 2 22" xfId="1087"/>
    <cellStyle name="Normal 2 23" xfId="1088"/>
    <cellStyle name="Normal 2 24" xfId="1089"/>
    <cellStyle name="Normal 2 25" xfId="1090"/>
    <cellStyle name="Normal 2 26" xfId="1091"/>
    <cellStyle name="Normal 2 27" xfId="1092"/>
    <cellStyle name="Normal 2 28" xfId="1093"/>
    <cellStyle name="Normal 2 29" xfId="1269"/>
    <cellStyle name="Normal 2 3" xfId="1094"/>
    <cellStyle name="Normal 2 4" xfId="1095"/>
    <cellStyle name="Normal 2 5" xfId="1096"/>
    <cellStyle name="Normal 2 6" xfId="1097"/>
    <cellStyle name="Normal 2 7" xfId="1098"/>
    <cellStyle name="Normal 2 8" xfId="1099"/>
    <cellStyle name="Normal 2 9" xfId="1100"/>
    <cellStyle name="Normal 20" xfId="1101"/>
    <cellStyle name="Normal 21" xfId="1102"/>
    <cellStyle name="Normal 22" xfId="1103"/>
    <cellStyle name="Normal 23" xfId="1104"/>
    <cellStyle name="Normal 24" xfId="1105"/>
    <cellStyle name="Normal 25" xfId="1106"/>
    <cellStyle name="Normal 26" xfId="1107"/>
    <cellStyle name="Normal 27" xfId="1108"/>
    <cellStyle name="Normal 28" xfId="1109"/>
    <cellStyle name="Normal 29" xfId="1110"/>
    <cellStyle name="Normal 3" xfId="1111"/>
    <cellStyle name="Normal 3 2" xfId="1112"/>
    <cellStyle name="Normal 3 3" xfId="1113"/>
    <cellStyle name="Normal 30" xfId="1114"/>
    <cellStyle name="Normal 31" xfId="1115"/>
    <cellStyle name="Normal 32" xfId="1116"/>
    <cellStyle name="Normal 33" xfId="1117"/>
    <cellStyle name="Normal 34" xfId="1118"/>
    <cellStyle name="Normal 34 2" xfId="46"/>
    <cellStyle name="Normal 35" xfId="1266"/>
    <cellStyle name="Normal 36" xfId="1268"/>
    <cellStyle name="Normal 4" xfId="45"/>
    <cellStyle name="Normal 4 2" xfId="1275"/>
    <cellStyle name="Normal 5" xfId="1119"/>
    <cellStyle name="Normal 6" xfId="1120"/>
    <cellStyle name="Normal 6 2" xfId="1121"/>
    <cellStyle name="Normal 6 3" xfId="1122"/>
    <cellStyle name="Normal 7" xfId="1123"/>
    <cellStyle name="Normal 8" xfId="1124"/>
    <cellStyle name="Normal 9" xfId="1125"/>
    <cellStyle name="Normal 9 2" xfId="1271"/>
    <cellStyle name="Note" xfId="18" builtinId="10" customBuiltin="1"/>
    <cellStyle name="Note 10" xfId="1126"/>
    <cellStyle name="Note 11" xfId="1127"/>
    <cellStyle name="Note 12" xfId="1128"/>
    <cellStyle name="Note 13" xfId="1129"/>
    <cellStyle name="Note 14" xfId="1130"/>
    <cellStyle name="Note 15" xfId="1131"/>
    <cellStyle name="Note 16" xfId="1132"/>
    <cellStyle name="Note 17" xfId="1133"/>
    <cellStyle name="Note 18" xfId="1134"/>
    <cellStyle name="Note 19" xfId="1135"/>
    <cellStyle name="Note 2" xfId="1136"/>
    <cellStyle name="Note 20" xfId="1137"/>
    <cellStyle name="Note 21" xfId="1138"/>
    <cellStyle name="Note 22" xfId="1139"/>
    <cellStyle name="Note 23" xfId="1140"/>
    <cellStyle name="Note 24" xfId="1141"/>
    <cellStyle name="Note 25" xfId="1142"/>
    <cellStyle name="Note 26" xfId="1143"/>
    <cellStyle name="Note 27" xfId="1144"/>
    <cellStyle name="Note 28" xfId="1145"/>
    <cellStyle name="Note 3" xfId="1146"/>
    <cellStyle name="Note 4" xfId="1147"/>
    <cellStyle name="Note 5" xfId="1148"/>
    <cellStyle name="Note 6" xfId="1149"/>
    <cellStyle name="Note 7" xfId="1150"/>
    <cellStyle name="Note 8" xfId="1151"/>
    <cellStyle name="Note 9" xfId="1152"/>
    <cellStyle name="Output" xfId="13" builtinId="21" customBuiltin="1"/>
    <cellStyle name="Output 10" xfId="1153"/>
    <cellStyle name="Output 11" xfId="1154"/>
    <cellStyle name="Output 12" xfId="1155"/>
    <cellStyle name="Output 13" xfId="1156"/>
    <cellStyle name="Output 14" xfId="1157"/>
    <cellStyle name="Output 15" xfId="1158"/>
    <cellStyle name="Output 16" xfId="1159"/>
    <cellStyle name="Output 17" xfId="1160"/>
    <cellStyle name="Output 18" xfId="1161"/>
    <cellStyle name="Output 19" xfId="1162"/>
    <cellStyle name="Output 2" xfId="1163"/>
    <cellStyle name="Output 20" xfId="1164"/>
    <cellStyle name="Output 21" xfId="1165"/>
    <cellStyle name="Output 22" xfId="1166"/>
    <cellStyle name="Output 23" xfId="1167"/>
    <cellStyle name="Output 24" xfId="1168"/>
    <cellStyle name="Output 25" xfId="1169"/>
    <cellStyle name="Output 26" xfId="1170"/>
    <cellStyle name="Output 27" xfId="1171"/>
    <cellStyle name="Output 28" xfId="1172"/>
    <cellStyle name="Output 3" xfId="1173"/>
    <cellStyle name="Output 4" xfId="1174"/>
    <cellStyle name="Output 5" xfId="1175"/>
    <cellStyle name="Output 6" xfId="1176"/>
    <cellStyle name="Output 7" xfId="1177"/>
    <cellStyle name="Output 8" xfId="1178"/>
    <cellStyle name="Output 9" xfId="1179"/>
    <cellStyle name="Percent" xfId="1" builtinId="5"/>
    <cellStyle name="Percent 2" xfId="1180"/>
    <cellStyle name="Percent 3" xfId="1181"/>
    <cellStyle name="Percent 4" xfId="1182"/>
    <cellStyle name="Percent 5" xfId="1183"/>
    <cellStyle name="Percent 6" xfId="1270"/>
    <cellStyle name="Title" xfId="4" builtinId="15" customBuiltin="1"/>
    <cellStyle name="Title 10" xfId="1184"/>
    <cellStyle name="Title 11" xfId="1185"/>
    <cellStyle name="Title 12" xfId="1186"/>
    <cellStyle name="Title 13" xfId="1187"/>
    <cellStyle name="Title 14" xfId="1188"/>
    <cellStyle name="Title 15" xfId="1189"/>
    <cellStyle name="Title 16" xfId="1190"/>
    <cellStyle name="Title 17" xfId="1191"/>
    <cellStyle name="Title 18" xfId="1192"/>
    <cellStyle name="Title 19" xfId="1193"/>
    <cellStyle name="Title 2" xfId="1194"/>
    <cellStyle name="Title 20" xfId="1195"/>
    <cellStyle name="Title 21" xfId="1196"/>
    <cellStyle name="Title 22" xfId="1197"/>
    <cellStyle name="Title 23" xfId="1198"/>
    <cellStyle name="Title 24" xfId="1199"/>
    <cellStyle name="Title 25" xfId="1200"/>
    <cellStyle name="Title 26" xfId="1201"/>
    <cellStyle name="Title 27" xfId="1202"/>
    <cellStyle name="Title 28" xfId="1203"/>
    <cellStyle name="Title 3" xfId="1204"/>
    <cellStyle name="Title 4" xfId="1205"/>
    <cellStyle name="Title 5" xfId="1206"/>
    <cellStyle name="Title 6" xfId="1207"/>
    <cellStyle name="Title 7" xfId="1208"/>
    <cellStyle name="Title 8" xfId="1209"/>
    <cellStyle name="Title 9" xfId="1210"/>
    <cellStyle name="Total" xfId="20" builtinId="25" customBuiltin="1"/>
    <cellStyle name="Total 10" xfId="1211"/>
    <cellStyle name="Total 11" xfId="1212"/>
    <cellStyle name="Total 12" xfId="1213"/>
    <cellStyle name="Total 13" xfId="1214"/>
    <cellStyle name="Total 14" xfId="1215"/>
    <cellStyle name="Total 15" xfId="1216"/>
    <cellStyle name="Total 16" xfId="1217"/>
    <cellStyle name="Total 17" xfId="1218"/>
    <cellStyle name="Total 18" xfId="1219"/>
    <cellStyle name="Total 19" xfId="1220"/>
    <cellStyle name="Total 2" xfId="1221"/>
    <cellStyle name="Total 20" xfId="1222"/>
    <cellStyle name="Total 21" xfId="1223"/>
    <cellStyle name="Total 22" xfId="1224"/>
    <cellStyle name="Total 23" xfId="1225"/>
    <cellStyle name="Total 24" xfId="1226"/>
    <cellStyle name="Total 25" xfId="1227"/>
    <cellStyle name="Total 26" xfId="1228"/>
    <cellStyle name="Total 27" xfId="1229"/>
    <cellStyle name="Total 28" xfId="1230"/>
    <cellStyle name="Total 3" xfId="1231"/>
    <cellStyle name="Total 4" xfId="1232"/>
    <cellStyle name="Total 5" xfId="1233"/>
    <cellStyle name="Total 6" xfId="1234"/>
    <cellStyle name="Total 7" xfId="1235"/>
    <cellStyle name="Total 8" xfId="1236"/>
    <cellStyle name="Total 9" xfId="1237"/>
    <cellStyle name="Warning Text" xfId="17" builtinId="11" customBuiltin="1"/>
    <cellStyle name="Warning Text 10" xfId="1238"/>
    <cellStyle name="Warning Text 11" xfId="1239"/>
    <cellStyle name="Warning Text 12" xfId="1240"/>
    <cellStyle name="Warning Text 13" xfId="1241"/>
    <cellStyle name="Warning Text 14" xfId="1242"/>
    <cellStyle name="Warning Text 15" xfId="1243"/>
    <cellStyle name="Warning Text 16" xfId="1244"/>
    <cellStyle name="Warning Text 17" xfId="1245"/>
    <cellStyle name="Warning Text 18" xfId="1246"/>
    <cellStyle name="Warning Text 19" xfId="1247"/>
    <cellStyle name="Warning Text 2" xfId="1248"/>
    <cellStyle name="Warning Text 20" xfId="1249"/>
    <cellStyle name="Warning Text 21" xfId="1250"/>
    <cellStyle name="Warning Text 22" xfId="1251"/>
    <cellStyle name="Warning Text 23" xfId="1252"/>
    <cellStyle name="Warning Text 24" xfId="1253"/>
    <cellStyle name="Warning Text 25" xfId="1254"/>
    <cellStyle name="Warning Text 26" xfId="1255"/>
    <cellStyle name="Warning Text 27" xfId="1256"/>
    <cellStyle name="Warning Text 28" xfId="1257"/>
    <cellStyle name="Warning Text 3" xfId="1258"/>
    <cellStyle name="Warning Text 4" xfId="1259"/>
    <cellStyle name="Warning Text 5" xfId="1260"/>
    <cellStyle name="Warning Text 6" xfId="1261"/>
    <cellStyle name="Warning Text 7" xfId="1262"/>
    <cellStyle name="Warning Text 8" xfId="1263"/>
    <cellStyle name="Warning Text 9" xfId="12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190501</xdr:colOff>
      <xdr:row>60</xdr:row>
      <xdr:rowOff>55562</xdr:rowOff>
    </xdr:from>
    <xdr:to>
      <xdr:col>11</xdr:col>
      <xdr:colOff>182562</xdr:colOff>
      <xdr:row>67</xdr:row>
      <xdr:rowOff>7938</xdr:rowOff>
    </xdr:to>
    <xdr:pic>
      <xdr:nvPicPr>
        <xdr:cNvPr id="2" name="Picture 1"/>
        <xdr:cNvPicPr/>
      </xdr:nvPicPr>
      <xdr:blipFill rotWithShape="1">
        <a:blip xmlns:r="http://schemas.openxmlformats.org/officeDocument/2006/relationships" r:embed="rId1" cstate="print">
          <a:clrChange>
            <a:clrFrom>
              <a:srgbClr val="706D9C"/>
            </a:clrFrom>
            <a:clrTo>
              <a:srgbClr val="706D9C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207" t="27206" r="13238" b="34191"/>
        <a:stretch/>
      </xdr:blipFill>
      <xdr:spPr bwMode="auto">
        <a:xfrm>
          <a:off x="6604001" y="43815000"/>
          <a:ext cx="1301749" cy="896938"/>
        </a:xfrm>
        <a:prstGeom prst="rect">
          <a:avLst/>
        </a:prstGeom>
        <a:ln>
          <a:noFill/>
        </a:ln>
        <a:effectLst>
          <a:softEdge rad="112500"/>
        </a:effectLst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70"/>
  <sheetViews>
    <sheetView tabSelected="1" view="pageBreakPreview" topLeftCell="A18" zoomScale="80" zoomScaleNormal="100" zoomScaleSheetLayoutView="80" zoomScalePageLayoutView="70" workbookViewId="0">
      <selection activeCell="J11" sqref="A11:XFD12"/>
    </sheetView>
  </sheetViews>
  <sheetFormatPr defaultRowHeight="11.5" x14ac:dyDescent="0.25"/>
  <cols>
    <col min="1" max="1" width="3.26953125" style="77" customWidth="1"/>
    <col min="2" max="2" width="14.26953125" style="78" customWidth="1"/>
    <col min="3" max="3" width="20.81640625" style="79" customWidth="1"/>
    <col min="4" max="4" width="16.26953125" style="79" customWidth="1"/>
    <col min="5" max="5" width="11.6328125" style="78" customWidth="1"/>
    <col min="6" max="6" width="5.81640625" style="78" customWidth="1"/>
    <col min="7" max="7" width="13.54296875" style="80" bestFit="1" customWidth="1"/>
    <col min="8" max="8" width="6.26953125" style="81" customWidth="1"/>
    <col min="9" max="9" width="6.26953125" style="82" customWidth="1"/>
    <col min="10" max="10" width="6.26953125" style="83" customWidth="1"/>
    <col min="11" max="11" width="6.26953125" style="82" customWidth="1"/>
    <col min="12" max="12" width="6.26953125" style="83" customWidth="1"/>
    <col min="13" max="13" width="6.26953125" style="82" customWidth="1"/>
    <col min="14" max="14" width="6.26953125" style="83" customWidth="1"/>
    <col min="15" max="15" width="6.26953125" style="82" customWidth="1"/>
    <col min="16" max="16" width="6.26953125" style="83" customWidth="1"/>
    <col min="17" max="17" width="6.26953125" style="82" customWidth="1"/>
    <col min="18" max="18" width="6.26953125" style="83" customWidth="1"/>
    <col min="19" max="19" width="6.26953125" style="82" customWidth="1"/>
    <col min="20" max="20" width="6.26953125" style="83" customWidth="1"/>
    <col min="21" max="21" width="6.26953125" style="82" customWidth="1"/>
    <col min="22" max="22" width="6.26953125" style="83" customWidth="1"/>
    <col min="23" max="23" width="6.26953125" style="82" customWidth="1"/>
    <col min="24" max="24" width="6.26953125" style="83" customWidth="1"/>
    <col min="25" max="25" width="6.26953125" style="82" customWidth="1"/>
    <col min="26" max="26" width="6.26953125" style="81" customWidth="1"/>
    <col min="27" max="27" width="6.26953125" style="84" customWidth="1"/>
    <col min="28" max="41" width="6.26953125" style="78" customWidth="1"/>
    <col min="42" max="16384" width="8.7265625" style="78"/>
  </cols>
  <sheetData>
    <row r="1" spans="1:41" s="44" customFormat="1" ht="12.75" customHeight="1" x14ac:dyDescent="0.25">
      <c r="A1" s="135" t="s">
        <v>174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  <c r="AH1" s="135"/>
      <c r="AI1" s="135"/>
      <c r="AJ1" s="135"/>
      <c r="AK1" s="135"/>
      <c r="AL1" s="135"/>
      <c r="AM1" s="135"/>
      <c r="AN1" s="135"/>
      <c r="AO1" s="135"/>
    </row>
    <row r="2" spans="1:41" s="44" customFormat="1" ht="12.75" customHeight="1" x14ac:dyDescent="0.25">
      <c r="A2" s="135" t="s">
        <v>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</row>
    <row r="3" spans="1:41" s="44" customFormat="1" ht="12.75" customHeight="1" x14ac:dyDescent="0.25">
      <c r="A3" s="135" t="s">
        <v>173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</row>
    <row r="4" spans="1:41" s="44" customFormat="1" ht="12.75" customHeight="1" x14ac:dyDescent="0.25">
      <c r="A4" s="135" t="s">
        <v>175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</row>
    <row r="5" spans="1:41" s="44" customFormat="1" x14ac:dyDescent="0.25">
      <c r="A5" s="45"/>
      <c r="C5" s="46"/>
      <c r="D5" s="46"/>
      <c r="G5" s="47"/>
      <c r="H5" s="48"/>
      <c r="I5" s="49"/>
      <c r="J5" s="50"/>
      <c r="K5" s="49"/>
      <c r="L5" s="50"/>
      <c r="M5" s="49"/>
      <c r="N5" s="50"/>
      <c r="O5" s="49"/>
      <c r="P5" s="50"/>
      <c r="Q5" s="49"/>
      <c r="R5" s="50"/>
      <c r="S5" s="49"/>
      <c r="T5" s="50"/>
      <c r="U5" s="49"/>
      <c r="V5" s="50"/>
      <c r="W5" s="49"/>
      <c r="X5" s="50"/>
      <c r="Y5" s="49"/>
      <c r="Z5" s="48"/>
      <c r="AA5" s="51"/>
    </row>
    <row r="6" spans="1:41" s="52" customFormat="1" ht="36" customHeight="1" x14ac:dyDescent="0.25">
      <c r="A6" s="136" t="s">
        <v>0</v>
      </c>
      <c r="B6" s="137" t="s">
        <v>1</v>
      </c>
      <c r="C6" s="138" t="s">
        <v>114</v>
      </c>
      <c r="D6" s="138" t="s">
        <v>19</v>
      </c>
      <c r="E6" s="138" t="s">
        <v>20</v>
      </c>
      <c r="F6" s="139" t="s">
        <v>117</v>
      </c>
      <c r="G6" s="140"/>
      <c r="H6" s="143" t="s">
        <v>28</v>
      </c>
      <c r="I6" s="144"/>
      <c r="J6" s="144"/>
      <c r="K6" s="144"/>
      <c r="L6" s="144"/>
      <c r="M6" s="144"/>
      <c r="N6" s="144"/>
      <c r="O6" s="144"/>
      <c r="P6" s="144"/>
      <c r="Q6" s="145"/>
      <c r="R6" s="143" t="s">
        <v>29</v>
      </c>
      <c r="S6" s="144"/>
      <c r="T6" s="144"/>
      <c r="U6" s="144"/>
      <c r="V6" s="144"/>
      <c r="W6" s="144"/>
      <c r="X6" s="144"/>
      <c r="Y6" s="144"/>
      <c r="Z6" s="144"/>
      <c r="AA6" s="145"/>
      <c r="AB6" s="143" t="s">
        <v>30</v>
      </c>
      <c r="AC6" s="144"/>
      <c r="AD6" s="144"/>
      <c r="AE6" s="144"/>
      <c r="AF6" s="144"/>
      <c r="AG6" s="144"/>
      <c r="AH6" s="144"/>
      <c r="AI6" s="144"/>
      <c r="AJ6" s="144"/>
      <c r="AK6" s="145"/>
      <c r="AL6" s="138" t="s">
        <v>115</v>
      </c>
      <c r="AM6" s="138"/>
      <c r="AN6" s="138" t="s">
        <v>116</v>
      </c>
      <c r="AO6" s="138"/>
    </row>
    <row r="7" spans="1:41" s="52" customFormat="1" ht="33.75" customHeight="1" x14ac:dyDescent="0.25">
      <c r="A7" s="136"/>
      <c r="B7" s="137"/>
      <c r="C7" s="138"/>
      <c r="D7" s="138"/>
      <c r="E7" s="138"/>
      <c r="F7" s="141"/>
      <c r="G7" s="142"/>
      <c r="H7" s="138">
        <v>2021</v>
      </c>
      <c r="I7" s="138"/>
      <c r="J7" s="146">
        <v>2022</v>
      </c>
      <c r="K7" s="146"/>
      <c r="L7" s="147">
        <v>2023</v>
      </c>
      <c r="M7" s="148"/>
      <c r="N7" s="147">
        <v>2024</v>
      </c>
      <c r="O7" s="148"/>
      <c r="P7" s="147">
        <v>2025</v>
      </c>
      <c r="Q7" s="148"/>
      <c r="R7" s="146">
        <v>2021</v>
      </c>
      <c r="S7" s="146"/>
      <c r="T7" s="146">
        <v>2022</v>
      </c>
      <c r="U7" s="146"/>
      <c r="V7" s="147">
        <v>2023</v>
      </c>
      <c r="W7" s="148"/>
      <c r="X7" s="147">
        <v>2024</v>
      </c>
      <c r="Y7" s="148"/>
      <c r="Z7" s="149">
        <v>2025</v>
      </c>
      <c r="AA7" s="150"/>
      <c r="AB7" s="138">
        <v>2021</v>
      </c>
      <c r="AC7" s="138"/>
      <c r="AD7" s="138">
        <v>2022</v>
      </c>
      <c r="AE7" s="138"/>
      <c r="AF7" s="149">
        <v>2023</v>
      </c>
      <c r="AG7" s="150"/>
      <c r="AH7" s="149">
        <v>2024</v>
      </c>
      <c r="AI7" s="150"/>
      <c r="AJ7" s="149">
        <v>2025</v>
      </c>
      <c r="AK7" s="150"/>
      <c r="AL7" s="138"/>
      <c r="AM7" s="138"/>
      <c r="AN7" s="138"/>
      <c r="AO7" s="138"/>
    </row>
    <row r="8" spans="1:41" s="52" customFormat="1" x14ac:dyDescent="0.25">
      <c r="A8" s="136">
        <v>1</v>
      </c>
      <c r="B8" s="137">
        <v>2</v>
      </c>
      <c r="C8" s="137">
        <v>3</v>
      </c>
      <c r="D8" s="137">
        <v>4</v>
      </c>
      <c r="E8" s="152">
        <v>5</v>
      </c>
      <c r="F8" s="154">
        <v>6</v>
      </c>
      <c r="G8" s="155"/>
      <c r="H8" s="137">
        <v>7</v>
      </c>
      <c r="I8" s="137"/>
      <c r="J8" s="157">
        <v>8</v>
      </c>
      <c r="K8" s="157"/>
      <c r="L8" s="157">
        <v>9</v>
      </c>
      <c r="M8" s="157"/>
      <c r="N8" s="157">
        <v>10</v>
      </c>
      <c r="O8" s="157"/>
      <c r="P8" s="157">
        <v>11</v>
      </c>
      <c r="Q8" s="157"/>
      <c r="R8" s="157">
        <v>12</v>
      </c>
      <c r="S8" s="157"/>
      <c r="T8" s="157">
        <v>13</v>
      </c>
      <c r="U8" s="157"/>
      <c r="V8" s="157">
        <v>14</v>
      </c>
      <c r="W8" s="157"/>
      <c r="X8" s="157">
        <v>15</v>
      </c>
      <c r="Y8" s="157"/>
      <c r="Z8" s="137">
        <v>16</v>
      </c>
      <c r="AA8" s="137"/>
      <c r="AB8" s="156">
        <v>17</v>
      </c>
      <c r="AC8" s="156"/>
      <c r="AD8" s="156">
        <v>18</v>
      </c>
      <c r="AE8" s="156"/>
      <c r="AF8" s="156">
        <v>19</v>
      </c>
      <c r="AG8" s="156"/>
      <c r="AH8" s="156">
        <v>20</v>
      </c>
      <c r="AI8" s="156"/>
      <c r="AJ8" s="156">
        <v>21</v>
      </c>
      <c r="AK8" s="156"/>
      <c r="AL8" s="156">
        <v>22</v>
      </c>
      <c r="AM8" s="156"/>
      <c r="AN8" s="156">
        <v>23</v>
      </c>
      <c r="AO8" s="156"/>
    </row>
    <row r="9" spans="1:41" s="52" customFormat="1" ht="16.5" x14ac:dyDescent="0.25">
      <c r="A9" s="151"/>
      <c r="B9" s="152"/>
      <c r="C9" s="152"/>
      <c r="D9" s="152"/>
      <c r="E9" s="153"/>
      <c r="F9" s="53" t="s">
        <v>2</v>
      </c>
      <c r="G9" s="54" t="s">
        <v>3</v>
      </c>
      <c r="H9" s="55" t="s">
        <v>2</v>
      </c>
      <c r="I9" s="56" t="s">
        <v>3</v>
      </c>
      <c r="J9" s="57" t="s">
        <v>2</v>
      </c>
      <c r="K9" s="56" t="s">
        <v>3</v>
      </c>
      <c r="L9" s="57" t="s">
        <v>2</v>
      </c>
      <c r="M9" s="56" t="s">
        <v>3</v>
      </c>
      <c r="N9" s="57" t="s">
        <v>2</v>
      </c>
      <c r="O9" s="56" t="s">
        <v>3</v>
      </c>
      <c r="P9" s="57" t="s">
        <v>2</v>
      </c>
      <c r="Q9" s="56" t="s">
        <v>3</v>
      </c>
      <c r="R9" s="57" t="s">
        <v>2</v>
      </c>
      <c r="S9" s="56" t="s">
        <v>3</v>
      </c>
      <c r="T9" s="57" t="s">
        <v>2</v>
      </c>
      <c r="U9" s="56" t="s">
        <v>3</v>
      </c>
      <c r="V9" s="57" t="s">
        <v>2</v>
      </c>
      <c r="W9" s="56" t="s">
        <v>3</v>
      </c>
      <c r="X9" s="57" t="s">
        <v>2</v>
      </c>
      <c r="Y9" s="56" t="s">
        <v>3</v>
      </c>
      <c r="Z9" s="55" t="s">
        <v>2</v>
      </c>
      <c r="AA9" s="58" t="s">
        <v>3</v>
      </c>
      <c r="AB9" s="53" t="s">
        <v>2</v>
      </c>
      <c r="AC9" s="53" t="s">
        <v>3</v>
      </c>
      <c r="AD9" s="53" t="s">
        <v>2</v>
      </c>
      <c r="AE9" s="53" t="s">
        <v>3</v>
      </c>
      <c r="AF9" s="53" t="s">
        <v>2</v>
      </c>
      <c r="AG9" s="53" t="s">
        <v>3</v>
      </c>
      <c r="AH9" s="53" t="s">
        <v>2</v>
      </c>
      <c r="AI9" s="53" t="s">
        <v>3</v>
      </c>
      <c r="AJ9" s="53" t="s">
        <v>2</v>
      </c>
      <c r="AK9" s="53" t="s">
        <v>3</v>
      </c>
      <c r="AL9" s="53" t="s">
        <v>2</v>
      </c>
      <c r="AM9" s="53" t="s">
        <v>3</v>
      </c>
      <c r="AN9" s="53" t="s">
        <v>2</v>
      </c>
      <c r="AO9" s="53" t="s">
        <v>3</v>
      </c>
    </row>
    <row r="10" spans="1:41" s="52" customFormat="1" ht="83" customHeight="1" x14ac:dyDescent="0.25">
      <c r="A10" s="85">
        <v>1</v>
      </c>
      <c r="B10" s="60" t="s">
        <v>33</v>
      </c>
      <c r="C10" s="60" t="s">
        <v>85</v>
      </c>
      <c r="D10" s="86" t="s">
        <v>34</v>
      </c>
      <c r="E10" s="87">
        <v>1</v>
      </c>
      <c r="F10" s="87">
        <v>1</v>
      </c>
      <c r="G10" s="91">
        <f>I10+K10+M10+O10+Q10</f>
        <v>8760290817</v>
      </c>
      <c r="H10" s="110">
        <v>1</v>
      </c>
      <c r="I10" s="119">
        <f>I14+I16+I23+I26+I30</f>
        <v>426543832</v>
      </c>
      <c r="J10" s="110">
        <v>1</v>
      </c>
      <c r="K10" s="119">
        <f>K18+K19+K20+K22+K27+K28+K29+K31+K32+K13+K12+K14</f>
        <v>2209560661</v>
      </c>
      <c r="L10" s="110">
        <v>1</v>
      </c>
      <c r="M10" s="119">
        <f>M11+M14+M16+M23+M26+M30</f>
        <v>2259835332</v>
      </c>
      <c r="N10" s="110">
        <v>1</v>
      </c>
      <c r="O10" s="119">
        <f>O11+O14+O16+O23+O26+O30</f>
        <v>1960466987</v>
      </c>
      <c r="P10" s="110">
        <v>1</v>
      </c>
      <c r="Q10" s="119">
        <f t="shared" ref="Q10:AA10" si="0">Q11+Q14+Q16+Q23+Q26+Q30</f>
        <v>1903884005</v>
      </c>
      <c r="R10" s="119">
        <f>S10/I10*100</f>
        <v>94.766032626630505</v>
      </c>
      <c r="S10" s="119">
        <f>S14+S16+S23+S26+S30</f>
        <v>404218667</v>
      </c>
      <c r="T10" s="119">
        <f>U10/K10*100</f>
        <v>73.081139816690467</v>
      </c>
      <c r="U10" s="119">
        <f t="shared" si="0"/>
        <v>1614772116</v>
      </c>
      <c r="V10" s="119">
        <f>W10/M10*100</f>
        <v>86.565113010632402</v>
      </c>
      <c r="W10" s="119">
        <f t="shared" si="0"/>
        <v>1956229009</v>
      </c>
      <c r="X10" s="119">
        <f>Y10/O10*100</f>
        <v>65.691071899697334</v>
      </c>
      <c r="Y10" s="119">
        <f t="shared" si="0"/>
        <v>1287851778</v>
      </c>
      <c r="Z10" s="119">
        <f>AA10/Q10*100</f>
        <v>29.929207057968849</v>
      </c>
      <c r="AA10" s="119">
        <f t="shared" si="0"/>
        <v>569817386</v>
      </c>
      <c r="AB10" s="111">
        <f>R10/H10*1</f>
        <v>94.766032626630505</v>
      </c>
      <c r="AC10" s="112">
        <f>S10/I10*1</f>
        <v>0.94766032626630503</v>
      </c>
      <c r="AD10" s="111">
        <f>T10/J10*1</f>
        <v>73.081139816690467</v>
      </c>
      <c r="AE10" s="112">
        <f>U10/K10*1</f>
        <v>0.73081139816690466</v>
      </c>
      <c r="AF10" s="112">
        <f>V10/L10*1</f>
        <v>86.565113010632402</v>
      </c>
      <c r="AG10" s="112">
        <f>W10/M10*100%</f>
        <v>0.865651130106324</v>
      </c>
      <c r="AH10" s="112">
        <f>X10/N10*100%</f>
        <v>65.691071899697334</v>
      </c>
      <c r="AI10" s="112">
        <f>Y10/O10*100%</f>
        <v>0.6569107189969734</v>
      </c>
      <c r="AJ10" s="112">
        <f>Z10/P10*100%</f>
        <v>29.929207057968849</v>
      </c>
      <c r="AK10" s="112">
        <f>AA10/Q10*100%</f>
        <v>0.29929207057968849</v>
      </c>
      <c r="AL10" s="110">
        <v>1</v>
      </c>
      <c r="AM10" s="119">
        <f>AM11+AM14+AM16+AM23+AM26+AM30</f>
        <v>5832888956</v>
      </c>
      <c r="AN10" s="113">
        <f>AL10/F10*100%</f>
        <v>1</v>
      </c>
      <c r="AO10" s="112">
        <f>AM10/G10*100%</f>
        <v>0.66583279914416116</v>
      </c>
    </row>
    <row r="11" spans="1:41" s="52" customFormat="1" ht="74.5" customHeight="1" x14ac:dyDescent="0.25">
      <c r="A11" s="85"/>
      <c r="B11" s="60"/>
      <c r="C11" s="60" t="s">
        <v>86</v>
      </c>
      <c r="D11" s="86" t="s">
        <v>87</v>
      </c>
      <c r="E11" s="62">
        <v>1</v>
      </c>
      <c r="F11" s="62">
        <v>1</v>
      </c>
      <c r="G11" s="95">
        <f t="shared" ref="G11:G46" si="1">I11+K11+M11+O11+Q11</f>
        <v>6552511071</v>
      </c>
      <c r="H11" s="96">
        <v>1</v>
      </c>
      <c r="I11" s="119">
        <f>K10-2209560661</f>
        <v>0</v>
      </c>
      <c r="J11" s="96">
        <v>1</v>
      </c>
      <c r="K11" s="119">
        <f>SUM(K12:K13)</f>
        <v>1931004387</v>
      </c>
      <c r="L11" s="96">
        <v>1</v>
      </c>
      <c r="M11" s="119">
        <f>SUM(M12:M13)</f>
        <v>1378436332</v>
      </c>
      <c r="N11" s="96">
        <v>1</v>
      </c>
      <c r="O11" s="119">
        <f t="shared" ref="O11:W11" si="2">SUM(O12:O13)</f>
        <v>1620116987</v>
      </c>
      <c r="P11" s="96">
        <v>1</v>
      </c>
      <c r="Q11" s="119">
        <f t="shared" si="2"/>
        <v>1622953365</v>
      </c>
      <c r="R11" s="97"/>
      <c r="S11" s="119">
        <v>0</v>
      </c>
      <c r="T11" s="97">
        <f t="shared" ref="T11:T47" si="3">U11/K11*100</f>
        <v>69.924094429310074</v>
      </c>
      <c r="U11" s="119">
        <f t="shared" si="2"/>
        <v>1350237331</v>
      </c>
      <c r="V11" s="97">
        <f t="shared" ref="V11:V47" si="4">W11/M11*100</f>
        <v>83.879298532592657</v>
      </c>
      <c r="W11" s="119">
        <f t="shared" si="2"/>
        <v>1156222726</v>
      </c>
      <c r="X11" s="97">
        <f t="shared" ref="X11:X47" si="5">Y11/O11*100</f>
        <v>60.325656655805439</v>
      </c>
      <c r="Y11" s="108">
        <f>SUM(Y12:Y13)</f>
        <v>977346211</v>
      </c>
      <c r="Z11" s="97">
        <f t="shared" ref="Z11:Z47" si="6">AA11/Q11*100</f>
        <v>27.388222827955378</v>
      </c>
      <c r="AA11" s="109">
        <f>SUM(AA12:AA13)</f>
        <v>444498084</v>
      </c>
      <c r="AB11" s="98"/>
      <c r="AC11" s="126"/>
      <c r="AD11" s="98">
        <f t="shared" ref="AD11:AD44" si="7">T11/J11*1</f>
        <v>69.924094429310074</v>
      </c>
      <c r="AE11" s="126">
        <f t="shared" ref="AE11:AE47" si="8">U11/K11*1</f>
        <v>0.69924094429310069</v>
      </c>
      <c r="AF11" s="126">
        <f t="shared" ref="AF11:AF44" si="9">V11/L11*1</f>
        <v>83.879298532592657</v>
      </c>
      <c r="AG11" s="126">
        <f t="shared" ref="AG11:AG47" si="10">W11/M11*100%</f>
        <v>0.8387929853259265</v>
      </c>
      <c r="AH11" s="126">
        <f t="shared" ref="AH11:AH44" si="11">X11/N11*100%</f>
        <v>60.325656655805439</v>
      </c>
      <c r="AI11" s="126">
        <f t="shared" ref="AI11:AI47" si="12">Y11/O11*100%</f>
        <v>0.60325656655805437</v>
      </c>
      <c r="AJ11" s="126">
        <f t="shared" ref="AJ11:AJ44" si="13">Z11/P11*100%</f>
        <v>27.388222827955378</v>
      </c>
      <c r="AK11" s="126">
        <f t="shared" ref="AK11:AK47" si="14">AA11/Q11*100%</f>
        <v>0.27388222827955377</v>
      </c>
      <c r="AL11" s="110">
        <v>1</v>
      </c>
      <c r="AM11" s="119">
        <f>S11+U11+W11+Y11+AA11</f>
        <v>3928304352</v>
      </c>
      <c r="AN11" s="127">
        <f t="shared" ref="AN11:AN44" si="15">AL11/F11*100%</f>
        <v>1</v>
      </c>
      <c r="AO11" s="126">
        <f t="shared" ref="AO11:AO46" si="16">AM11/G11*100%</f>
        <v>0.59951128802907749</v>
      </c>
    </row>
    <row r="12" spans="1:41" s="44" customFormat="1" ht="74.5" customHeight="1" x14ac:dyDescent="0.25">
      <c r="A12" s="63"/>
      <c r="B12" s="63"/>
      <c r="C12" s="63" t="s">
        <v>107</v>
      </c>
      <c r="D12" s="64" t="s">
        <v>108</v>
      </c>
      <c r="E12" s="62">
        <v>1</v>
      </c>
      <c r="F12" s="62">
        <v>1</v>
      </c>
      <c r="G12" s="95">
        <f t="shared" si="1"/>
        <v>6115881071</v>
      </c>
      <c r="H12" s="96">
        <v>1</v>
      </c>
      <c r="I12" s="99"/>
      <c r="J12" s="96">
        <v>1</v>
      </c>
      <c r="K12" s="124">
        <v>1834614387</v>
      </c>
      <c r="L12" s="96">
        <v>1</v>
      </c>
      <c r="M12" s="124">
        <v>1265836332</v>
      </c>
      <c r="N12" s="96">
        <v>1</v>
      </c>
      <c r="O12" s="125">
        <v>1497276987</v>
      </c>
      <c r="P12" s="96">
        <v>1</v>
      </c>
      <c r="Q12" s="129">
        <v>1518153365</v>
      </c>
      <c r="R12" s="97"/>
      <c r="S12" s="92"/>
      <c r="T12" s="97">
        <f t="shared" si="3"/>
        <v>68.436579364947491</v>
      </c>
      <c r="U12" s="90">
        <v>1255547331</v>
      </c>
      <c r="V12" s="97">
        <f t="shared" si="4"/>
        <v>82.998307082878071</v>
      </c>
      <c r="W12" s="90">
        <v>1050622726</v>
      </c>
      <c r="X12" s="97">
        <f t="shared" si="5"/>
        <v>58.083856130221811</v>
      </c>
      <c r="Y12" s="90">
        <v>869676211</v>
      </c>
      <c r="Z12" s="97">
        <f t="shared" si="6"/>
        <v>26.61115097551426</v>
      </c>
      <c r="AA12" s="133">
        <v>403998084</v>
      </c>
      <c r="AB12" s="98"/>
      <c r="AC12" s="126"/>
      <c r="AD12" s="98">
        <f t="shared" si="7"/>
        <v>68.436579364947491</v>
      </c>
      <c r="AE12" s="126">
        <f t="shared" si="8"/>
        <v>0.68436579364947492</v>
      </c>
      <c r="AF12" s="126">
        <f t="shared" si="9"/>
        <v>82.998307082878071</v>
      </c>
      <c r="AG12" s="126">
        <f t="shared" si="10"/>
        <v>0.82998307082878076</v>
      </c>
      <c r="AH12" s="126">
        <f t="shared" si="11"/>
        <v>58.083856130221811</v>
      </c>
      <c r="AI12" s="126">
        <f t="shared" si="12"/>
        <v>0.58083856130221811</v>
      </c>
      <c r="AJ12" s="126">
        <f t="shared" si="13"/>
        <v>26.61115097551426</v>
      </c>
      <c r="AK12" s="126">
        <f t="shared" si="14"/>
        <v>0.26611150975514258</v>
      </c>
      <c r="AL12" s="96"/>
      <c r="AM12" s="119">
        <f t="shared" ref="AM12:AM46" si="17">S12+U12+W12+Y12+AA12</f>
        <v>3579844352</v>
      </c>
      <c r="AN12" s="127">
        <f t="shared" si="15"/>
        <v>0</v>
      </c>
      <c r="AO12" s="126">
        <f t="shared" si="16"/>
        <v>0.58533583476217987</v>
      </c>
    </row>
    <row r="13" spans="1:41" s="44" customFormat="1" ht="65.5" customHeight="1" x14ac:dyDescent="0.25">
      <c r="A13" s="63"/>
      <c r="B13" s="63"/>
      <c r="C13" s="63" t="s">
        <v>109</v>
      </c>
      <c r="D13" s="64" t="s">
        <v>110</v>
      </c>
      <c r="E13" s="62">
        <v>1</v>
      </c>
      <c r="F13" s="62">
        <v>1</v>
      </c>
      <c r="G13" s="95">
        <f t="shared" si="1"/>
        <v>436630000</v>
      </c>
      <c r="H13" s="96">
        <v>1</v>
      </c>
      <c r="I13" s="99"/>
      <c r="J13" s="96">
        <v>1</v>
      </c>
      <c r="K13" s="124">
        <v>96390000</v>
      </c>
      <c r="L13" s="96">
        <v>1</v>
      </c>
      <c r="M13" s="100">
        <v>112600000</v>
      </c>
      <c r="N13" s="96">
        <v>1</v>
      </c>
      <c r="O13" s="125">
        <v>122840000</v>
      </c>
      <c r="P13" s="96">
        <v>1</v>
      </c>
      <c r="Q13" s="130">
        <v>104800000</v>
      </c>
      <c r="R13" s="97"/>
      <c r="S13" s="92"/>
      <c r="T13" s="97">
        <f t="shared" si="3"/>
        <v>98.236331569664898</v>
      </c>
      <c r="U13" s="101">
        <v>94690000</v>
      </c>
      <c r="V13" s="97">
        <f t="shared" si="4"/>
        <v>93.783303730017764</v>
      </c>
      <c r="W13" s="90">
        <v>105600000</v>
      </c>
      <c r="X13" s="97">
        <f t="shared" si="5"/>
        <v>87.650602409638552</v>
      </c>
      <c r="Y13" s="90">
        <v>107670000</v>
      </c>
      <c r="Z13" s="97">
        <f t="shared" si="6"/>
        <v>38.645038167938935</v>
      </c>
      <c r="AA13" s="133">
        <v>40500000</v>
      </c>
      <c r="AB13" s="98"/>
      <c r="AC13" s="126"/>
      <c r="AD13" s="98">
        <f t="shared" si="7"/>
        <v>98.236331569664898</v>
      </c>
      <c r="AE13" s="126">
        <f t="shared" si="8"/>
        <v>0.98236331569664903</v>
      </c>
      <c r="AF13" s="126">
        <f t="shared" si="9"/>
        <v>93.783303730017764</v>
      </c>
      <c r="AG13" s="126">
        <f t="shared" si="10"/>
        <v>0.93783303730017764</v>
      </c>
      <c r="AH13" s="126">
        <f t="shared" si="11"/>
        <v>87.650602409638552</v>
      </c>
      <c r="AI13" s="126">
        <f t="shared" si="12"/>
        <v>0.87650602409638556</v>
      </c>
      <c r="AJ13" s="126">
        <f t="shared" si="13"/>
        <v>38.645038167938935</v>
      </c>
      <c r="AK13" s="126">
        <f t="shared" si="14"/>
        <v>0.38645038167938933</v>
      </c>
      <c r="AL13" s="96"/>
      <c r="AM13" s="119">
        <f t="shared" si="17"/>
        <v>348460000</v>
      </c>
      <c r="AN13" s="127">
        <f t="shared" si="15"/>
        <v>0</v>
      </c>
      <c r="AO13" s="126">
        <f t="shared" si="16"/>
        <v>0.79806701326065543</v>
      </c>
    </row>
    <row r="14" spans="1:41" s="44" customFormat="1" ht="70.5" customHeight="1" x14ac:dyDescent="0.25">
      <c r="A14" s="59"/>
      <c r="B14" s="60"/>
      <c r="C14" s="60" t="s">
        <v>88</v>
      </c>
      <c r="D14" s="61" t="s">
        <v>89</v>
      </c>
      <c r="E14" s="62">
        <v>1</v>
      </c>
      <c r="F14" s="62">
        <v>1</v>
      </c>
      <c r="G14" s="95">
        <f t="shared" si="1"/>
        <v>58100000</v>
      </c>
      <c r="H14" s="96">
        <v>1</v>
      </c>
      <c r="I14" s="97">
        <f>I15</f>
        <v>14550000</v>
      </c>
      <c r="J14" s="96">
        <v>1</v>
      </c>
      <c r="K14" s="97">
        <f>K15</f>
        <v>14600000</v>
      </c>
      <c r="L14" s="96">
        <v>1</v>
      </c>
      <c r="M14" s="97">
        <f>M15</f>
        <v>15900000</v>
      </c>
      <c r="N14" s="96">
        <v>1</v>
      </c>
      <c r="O14" s="97">
        <f>O15</f>
        <v>13050000</v>
      </c>
      <c r="P14" s="96">
        <v>1</v>
      </c>
      <c r="Q14" s="97"/>
      <c r="R14" s="97">
        <f t="shared" ref="R14:R47" si="18">S14/I14*100</f>
        <v>100</v>
      </c>
      <c r="S14" s="97">
        <v>14550000</v>
      </c>
      <c r="T14" s="97">
        <f t="shared" si="3"/>
        <v>100</v>
      </c>
      <c r="U14" s="102">
        <f>U15</f>
        <v>14600000</v>
      </c>
      <c r="V14" s="97">
        <f t="shared" si="4"/>
        <v>96.855345911949684</v>
      </c>
      <c r="W14" s="103">
        <f>W15</f>
        <v>15400000</v>
      </c>
      <c r="X14" s="97">
        <f t="shared" si="5"/>
        <v>100</v>
      </c>
      <c r="Y14" s="104">
        <f>Y15</f>
        <v>13050000</v>
      </c>
      <c r="Z14" s="97"/>
      <c r="AA14" s="128"/>
      <c r="AB14" s="98">
        <f t="shared" ref="AB14:AB44" si="19">R14/H14*1</f>
        <v>100</v>
      </c>
      <c r="AC14" s="126">
        <f t="shared" ref="AC14:AC47" si="20">S14/I14*1</f>
        <v>1</v>
      </c>
      <c r="AD14" s="98">
        <f t="shared" si="7"/>
        <v>100</v>
      </c>
      <c r="AE14" s="126">
        <f t="shared" si="8"/>
        <v>1</v>
      </c>
      <c r="AF14" s="126">
        <f t="shared" si="9"/>
        <v>96.855345911949684</v>
      </c>
      <c r="AG14" s="126">
        <f t="shared" si="10"/>
        <v>0.96855345911949686</v>
      </c>
      <c r="AH14" s="126">
        <f t="shared" si="11"/>
        <v>100</v>
      </c>
      <c r="AI14" s="126">
        <f t="shared" si="12"/>
        <v>1</v>
      </c>
      <c r="AJ14" s="126">
        <f t="shared" si="13"/>
        <v>0</v>
      </c>
      <c r="AK14" s="126" t="e">
        <f t="shared" si="14"/>
        <v>#DIV/0!</v>
      </c>
      <c r="AL14" s="96">
        <v>1</v>
      </c>
      <c r="AM14" s="119">
        <f t="shared" si="17"/>
        <v>57600000</v>
      </c>
      <c r="AN14" s="127">
        <f t="shared" si="15"/>
        <v>1</v>
      </c>
      <c r="AO14" s="126">
        <f t="shared" si="16"/>
        <v>0.99139414802065406</v>
      </c>
    </row>
    <row r="15" spans="1:41" s="44" customFormat="1" ht="75" customHeight="1" x14ac:dyDescent="0.25">
      <c r="A15" s="63"/>
      <c r="B15" s="63"/>
      <c r="C15" s="63" t="s">
        <v>111</v>
      </c>
      <c r="D15" s="64" t="s">
        <v>112</v>
      </c>
      <c r="E15" s="65" t="s">
        <v>113</v>
      </c>
      <c r="F15" s="65" t="s">
        <v>113</v>
      </c>
      <c r="G15" s="95">
        <f t="shared" si="1"/>
        <v>58100000</v>
      </c>
      <c r="H15" s="93" t="s">
        <v>113</v>
      </c>
      <c r="I15" s="123">
        <v>14550000</v>
      </c>
      <c r="J15" s="93" t="s">
        <v>113</v>
      </c>
      <c r="K15" s="124">
        <v>14600000</v>
      </c>
      <c r="L15" s="93" t="s">
        <v>113</v>
      </c>
      <c r="M15" s="124">
        <v>15900000</v>
      </c>
      <c r="N15" s="93" t="s">
        <v>113</v>
      </c>
      <c r="O15" s="100">
        <v>13050000</v>
      </c>
      <c r="P15" s="93" t="s">
        <v>113</v>
      </c>
      <c r="Q15" s="124"/>
      <c r="R15" s="97">
        <f t="shared" si="18"/>
        <v>100</v>
      </c>
      <c r="S15" s="123">
        <v>14550000</v>
      </c>
      <c r="T15" s="97">
        <f t="shared" si="3"/>
        <v>100</v>
      </c>
      <c r="U15" s="124">
        <v>14600000</v>
      </c>
      <c r="V15" s="97">
        <f t="shared" si="4"/>
        <v>96.855345911949684</v>
      </c>
      <c r="W15" s="124">
        <v>15400000</v>
      </c>
      <c r="X15" s="97">
        <f t="shared" si="5"/>
        <v>100</v>
      </c>
      <c r="Y15" s="100">
        <v>13050000</v>
      </c>
      <c r="Z15" s="97"/>
      <c r="AA15" s="128"/>
      <c r="AB15" s="98"/>
      <c r="AC15" s="126">
        <f t="shared" si="20"/>
        <v>1</v>
      </c>
      <c r="AD15" s="98"/>
      <c r="AE15" s="126">
        <f t="shared" si="8"/>
        <v>1</v>
      </c>
      <c r="AF15" s="126"/>
      <c r="AG15" s="126">
        <f t="shared" si="10"/>
        <v>0.96855345911949686</v>
      </c>
      <c r="AH15" s="126"/>
      <c r="AI15" s="126">
        <f t="shared" si="12"/>
        <v>1</v>
      </c>
      <c r="AJ15" s="126"/>
      <c r="AK15" s="126"/>
      <c r="AL15" s="96"/>
      <c r="AM15" s="119">
        <f t="shared" si="17"/>
        <v>57600000</v>
      </c>
      <c r="AN15" s="127"/>
      <c r="AO15" s="126">
        <f t="shared" si="16"/>
        <v>0.99139414802065406</v>
      </c>
    </row>
    <row r="16" spans="1:41" s="44" customFormat="1" ht="77.5" customHeight="1" x14ac:dyDescent="0.25">
      <c r="A16" s="59"/>
      <c r="B16" s="60"/>
      <c r="C16" s="60" t="s">
        <v>90</v>
      </c>
      <c r="D16" s="61" t="s">
        <v>91</v>
      </c>
      <c r="E16" s="62">
        <v>1</v>
      </c>
      <c r="F16" s="62">
        <v>1</v>
      </c>
      <c r="G16" s="95">
        <f t="shared" si="1"/>
        <v>910697486</v>
      </c>
      <c r="H16" s="96">
        <v>1</v>
      </c>
      <c r="I16" s="97">
        <f>SUM(I17:I22)</f>
        <v>177612746</v>
      </c>
      <c r="J16" s="96">
        <v>1</v>
      </c>
      <c r="K16" s="97">
        <v>254500000</v>
      </c>
      <c r="L16" s="96">
        <v>1</v>
      </c>
      <c r="M16" s="97">
        <f>SUM(M17:M22)</f>
        <v>220257100</v>
      </c>
      <c r="N16" s="96">
        <v>1</v>
      </c>
      <c r="O16" s="97">
        <f>SUM(O17:O22)</f>
        <v>151995000</v>
      </c>
      <c r="P16" s="96">
        <v>1</v>
      </c>
      <c r="Q16" s="97">
        <f>SUM(Q17:Q22)</f>
        <v>106332640</v>
      </c>
      <c r="R16" s="97">
        <f t="shared" si="18"/>
        <v>96.62324290622702</v>
      </c>
      <c r="S16" s="97">
        <v>171615195</v>
      </c>
      <c r="T16" s="97">
        <f t="shared" si="3"/>
        <v>34.400510805500986</v>
      </c>
      <c r="U16" s="101">
        <f>SUM(U17:U22)</f>
        <v>87549300</v>
      </c>
      <c r="V16" s="97">
        <f t="shared" si="4"/>
        <v>87.486359350050463</v>
      </c>
      <c r="W16" s="90">
        <f>SUM(W17:W22)</f>
        <v>192694918</v>
      </c>
      <c r="X16" s="97">
        <f t="shared" si="5"/>
        <v>95.954104411329325</v>
      </c>
      <c r="Y16" s="90">
        <f>SUM(Y17:Y22)</f>
        <v>145845441</v>
      </c>
      <c r="Z16" s="97">
        <f t="shared" si="6"/>
        <v>62.55369940970148</v>
      </c>
      <c r="AA16" s="90">
        <f>SUM(AA17:AA22)</f>
        <v>66515000</v>
      </c>
      <c r="AB16" s="98">
        <f t="shared" si="19"/>
        <v>96.62324290622702</v>
      </c>
      <c r="AC16" s="126">
        <f t="shared" si="20"/>
        <v>0.96623242906227014</v>
      </c>
      <c r="AD16" s="98">
        <f t="shared" si="7"/>
        <v>34.400510805500986</v>
      </c>
      <c r="AE16" s="126">
        <f t="shared" si="8"/>
        <v>0.34400510805500983</v>
      </c>
      <c r="AF16" s="126">
        <f t="shared" si="9"/>
        <v>87.486359350050463</v>
      </c>
      <c r="AG16" s="126">
        <f t="shared" si="10"/>
        <v>0.87486359350050469</v>
      </c>
      <c r="AH16" s="126">
        <f t="shared" si="11"/>
        <v>95.954104411329325</v>
      </c>
      <c r="AI16" s="126">
        <f t="shared" si="12"/>
        <v>0.95954104411329322</v>
      </c>
      <c r="AJ16" s="126">
        <f t="shared" si="13"/>
        <v>62.55369940970148</v>
      </c>
      <c r="AK16" s="126">
        <f t="shared" si="14"/>
        <v>0.6255369940970148</v>
      </c>
      <c r="AL16" s="96">
        <v>1</v>
      </c>
      <c r="AM16" s="119">
        <f t="shared" si="17"/>
        <v>664219854</v>
      </c>
      <c r="AN16" s="127">
        <f t="shared" si="15"/>
        <v>1</v>
      </c>
      <c r="AO16" s="126">
        <f t="shared" si="16"/>
        <v>0.72935290171647627</v>
      </c>
    </row>
    <row r="17" spans="1:41" s="44" customFormat="1" ht="76" customHeight="1" x14ac:dyDescent="0.25">
      <c r="A17" s="63"/>
      <c r="B17" s="63"/>
      <c r="C17" s="63" t="s">
        <v>119</v>
      </c>
      <c r="D17" s="64" t="s">
        <v>120</v>
      </c>
      <c r="E17" s="65" t="s">
        <v>121</v>
      </c>
      <c r="F17" s="65" t="s">
        <v>121</v>
      </c>
      <c r="G17" s="95">
        <f t="shared" si="1"/>
        <v>6869007</v>
      </c>
      <c r="H17" s="93" t="s">
        <v>121</v>
      </c>
      <c r="I17" s="123">
        <v>2423007</v>
      </c>
      <c r="J17" s="93" t="s">
        <v>121</v>
      </c>
      <c r="K17" s="124"/>
      <c r="L17" s="93" t="s">
        <v>121</v>
      </c>
      <c r="M17" s="124">
        <v>4446000</v>
      </c>
      <c r="N17" s="93" t="s">
        <v>121</v>
      </c>
      <c r="O17" s="125"/>
      <c r="P17" s="93" t="s">
        <v>121</v>
      </c>
      <c r="Q17" s="125"/>
      <c r="R17" s="97">
        <f t="shared" si="18"/>
        <v>100</v>
      </c>
      <c r="S17" s="123">
        <v>2423007</v>
      </c>
      <c r="T17" s="97"/>
      <c r="U17" s="117" t="s">
        <v>118</v>
      </c>
      <c r="V17" s="97">
        <f t="shared" si="4"/>
        <v>100</v>
      </c>
      <c r="W17" s="124">
        <v>4446000</v>
      </c>
      <c r="X17" s="97"/>
      <c r="Y17" s="128"/>
      <c r="Z17" s="97"/>
      <c r="AA17" s="128"/>
      <c r="AB17" s="98"/>
      <c r="AC17" s="126">
        <f t="shared" si="20"/>
        <v>1</v>
      </c>
      <c r="AD17" s="98"/>
      <c r="AE17" s="126"/>
      <c r="AF17" s="126"/>
      <c r="AG17" s="126">
        <f t="shared" si="10"/>
        <v>1</v>
      </c>
      <c r="AH17" s="126"/>
      <c r="AI17" s="126"/>
      <c r="AJ17" s="126"/>
      <c r="AK17" s="126"/>
      <c r="AL17" s="96"/>
      <c r="AM17" s="119"/>
      <c r="AN17" s="127"/>
      <c r="AO17" s="126"/>
    </row>
    <row r="18" spans="1:41" s="44" customFormat="1" ht="75" customHeight="1" x14ac:dyDescent="0.25">
      <c r="A18" s="63"/>
      <c r="B18" s="63"/>
      <c r="C18" s="63" t="s">
        <v>122</v>
      </c>
      <c r="D18" s="64" t="s">
        <v>123</v>
      </c>
      <c r="E18" s="65" t="s">
        <v>121</v>
      </c>
      <c r="F18" s="65" t="s">
        <v>121</v>
      </c>
      <c r="G18" s="95">
        <f t="shared" si="1"/>
        <v>99174153</v>
      </c>
      <c r="H18" s="93" t="s">
        <v>121</v>
      </c>
      <c r="I18" s="123">
        <v>25947639</v>
      </c>
      <c r="J18" s="93" t="s">
        <v>121</v>
      </c>
      <c r="K18" s="124">
        <v>17490474</v>
      </c>
      <c r="L18" s="93" t="s">
        <v>121</v>
      </c>
      <c r="M18" s="100">
        <v>21408000</v>
      </c>
      <c r="N18" s="93" t="s">
        <v>121</v>
      </c>
      <c r="O18" s="125">
        <v>17163000</v>
      </c>
      <c r="P18" s="93" t="s">
        <v>121</v>
      </c>
      <c r="Q18" s="129">
        <v>17165040</v>
      </c>
      <c r="R18" s="97">
        <f t="shared" si="18"/>
        <v>81.660948034616936</v>
      </c>
      <c r="S18" s="123">
        <v>21189088</v>
      </c>
      <c r="T18" s="97">
        <f t="shared" si="3"/>
        <v>87.092551065225564</v>
      </c>
      <c r="U18" s="100">
        <v>15232900</v>
      </c>
      <c r="V18" s="97">
        <f t="shared" si="4"/>
        <v>88.406203288490275</v>
      </c>
      <c r="W18" s="90">
        <v>18926000</v>
      </c>
      <c r="X18" s="97">
        <f t="shared" si="5"/>
        <v>91.025461749111457</v>
      </c>
      <c r="Y18" s="90">
        <v>15622700</v>
      </c>
      <c r="Z18" s="97">
        <f t="shared" si="6"/>
        <v>32.490457348191441</v>
      </c>
      <c r="AA18" s="134">
        <v>5577000</v>
      </c>
      <c r="AB18" s="98"/>
      <c r="AC18" s="126">
        <f t="shared" si="20"/>
        <v>0.81660948034616943</v>
      </c>
      <c r="AD18" s="98"/>
      <c r="AE18" s="126">
        <f t="shared" si="8"/>
        <v>0.87092551065225565</v>
      </c>
      <c r="AF18" s="126"/>
      <c r="AG18" s="126">
        <f t="shared" si="10"/>
        <v>0.88406203288490282</v>
      </c>
      <c r="AH18" s="126"/>
      <c r="AI18" s="126">
        <f t="shared" si="12"/>
        <v>0.91025461749111458</v>
      </c>
      <c r="AJ18" s="126"/>
      <c r="AK18" s="126">
        <f t="shared" si="14"/>
        <v>0.32490457348191443</v>
      </c>
      <c r="AL18" s="96"/>
      <c r="AM18" s="119">
        <f t="shared" si="17"/>
        <v>76547688</v>
      </c>
      <c r="AN18" s="127"/>
      <c r="AO18" s="126">
        <f t="shared" si="16"/>
        <v>0.77185118989622226</v>
      </c>
    </row>
    <row r="19" spans="1:41" s="44" customFormat="1" ht="78" customHeight="1" x14ac:dyDescent="0.25">
      <c r="A19" s="63"/>
      <c r="B19" s="63"/>
      <c r="C19" s="63" t="s">
        <v>124</v>
      </c>
      <c r="D19" s="66" t="s">
        <v>125</v>
      </c>
      <c r="E19" s="65" t="s">
        <v>121</v>
      </c>
      <c r="F19" s="65" t="s">
        <v>121</v>
      </c>
      <c r="G19" s="95">
        <f t="shared" si="1"/>
        <v>105400000</v>
      </c>
      <c r="H19" s="93" t="s">
        <v>121</v>
      </c>
      <c r="I19" s="123">
        <v>13800000</v>
      </c>
      <c r="J19" s="93" t="s">
        <v>121</v>
      </c>
      <c r="K19" s="124">
        <v>10500000</v>
      </c>
      <c r="L19" s="93" t="s">
        <v>121</v>
      </c>
      <c r="M19" s="124">
        <v>43750000</v>
      </c>
      <c r="N19" s="93" t="s">
        <v>121</v>
      </c>
      <c r="O19" s="125">
        <v>15750000</v>
      </c>
      <c r="P19" s="93" t="s">
        <v>121</v>
      </c>
      <c r="Q19" s="129">
        <v>21600000</v>
      </c>
      <c r="R19" s="97">
        <f t="shared" si="18"/>
        <v>100</v>
      </c>
      <c r="S19" s="123">
        <v>13800000</v>
      </c>
      <c r="T19" s="97">
        <f t="shared" si="3"/>
        <v>99.271428571428572</v>
      </c>
      <c r="U19" s="100">
        <v>10423500</v>
      </c>
      <c r="V19" s="97">
        <f t="shared" si="4"/>
        <v>43.2</v>
      </c>
      <c r="W19" s="90">
        <v>18900000</v>
      </c>
      <c r="X19" s="97">
        <f t="shared" si="5"/>
        <v>92.19047619047619</v>
      </c>
      <c r="Y19" s="128">
        <v>14520000</v>
      </c>
      <c r="Z19" s="97">
        <f t="shared" si="6"/>
        <v>78.587962962962962</v>
      </c>
      <c r="AA19" s="133">
        <v>16975000</v>
      </c>
      <c r="AB19" s="98"/>
      <c r="AC19" s="126">
        <f t="shared" si="20"/>
        <v>1</v>
      </c>
      <c r="AD19" s="98"/>
      <c r="AE19" s="126">
        <f t="shared" si="8"/>
        <v>0.99271428571428566</v>
      </c>
      <c r="AF19" s="126"/>
      <c r="AG19" s="126">
        <f t="shared" si="10"/>
        <v>0.432</v>
      </c>
      <c r="AH19" s="126"/>
      <c r="AI19" s="126">
        <f t="shared" si="12"/>
        <v>0.92190476190476189</v>
      </c>
      <c r="AJ19" s="126"/>
      <c r="AK19" s="126">
        <f t="shared" si="14"/>
        <v>0.78587962962962965</v>
      </c>
      <c r="AL19" s="96"/>
      <c r="AM19" s="119">
        <f t="shared" si="17"/>
        <v>74618500</v>
      </c>
      <c r="AN19" s="127"/>
      <c r="AO19" s="126">
        <f t="shared" si="16"/>
        <v>0.70795540796963952</v>
      </c>
    </row>
    <row r="20" spans="1:41" s="44" customFormat="1" ht="76" customHeight="1" x14ac:dyDescent="0.25">
      <c r="A20" s="63"/>
      <c r="B20" s="63"/>
      <c r="C20" s="63" t="s">
        <v>126</v>
      </c>
      <c r="D20" s="64" t="s">
        <v>127</v>
      </c>
      <c r="E20" s="65" t="s">
        <v>121</v>
      </c>
      <c r="F20" s="65" t="s">
        <v>121</v>
      </c>
      <c r="G20" s="95">
        <f t="shared" si="1"/>
        <v>33530000</v>
      </c>
      <c r="H20" s="93" t="s">
        <v>121</v>
      </c>
      <c r="I20" s="123">
        <v>10377100</v>
      </c>
      <c r="J20" s="93" t="s">
        <v>121</v>
      </c>
      <c r="K20" s="124">
        <v>4875000</v>
      </c>
      <c r="L20" s="93" t="s">
        <v>121</v>
      </c>
      <c r="M20" s="124">
        <v>6093100</v>
      </c>
      <c r="N20" s="93" t="s">
        <v>121</v>
      </c>
      <c r="O20" s="125">
        <v>6092000</v>
      </c>
      <c r="P20" s="93" t="s">
        <v>121</v>
      </c>
      <c r="Q20" s="129">
        <v>6092800</v>
      </c>
      <c r="R20" s="97">
        <f t="shared" si="18"/>
        <v>88.542078229948643</v>
      </c>
      <c r="S20" s="123">
        <v>9188100</v>
      </c>
      <c r="T20" s="97">
        <f t="shared" si="3"/>
        <v>97.40102564102564</v>
      </c>
      <c r="U20" s="100">
        <v>4748300</v>
      </c>
      <c r="V20" s="97">
        <f t="shared" si="4"/>
        <v>99.489586581543051</v>
      </c>
      <c r="W20" s="90">
        <v>6062000</v>
      </c>
      <c r="X20" s="97">
        <f t="shared" si="5"/>
        <v>46.78266579120158</v>
      </c>
      <c r="Y20" s="90">
        <v>2850000</v>
      </c>
      <c r="Z20" s="97">
        <f t="shared" si="6"/>
        <v>50.46940651260504</v>
      </c>
      <c r="AA20" s="133">
        <v>3075000</v>
      </c>
      <c r="AB20" s="98"/>
      <c r="AC20" s="126">
        <f t="shared" si="20"/>
        <v>0.8854207822994864</v>
      </c>
      <c r="AD20" s="98"/>
      <c r="AE20" s="126">
        <f t="shared" si="8"/>
        <v>0.9740102564102564</v>
      </c>
      <c r="AF20" s="126"/>
      <c r="AG20" s="126">
        <f t="shared" si="10"/>
        <v>0.99489586581543055</v>
      </c>
      <c r="AH20" s="126"/>
      <c r="AI20" s="126">
        <f t="shared" si="12"/>
        <v>0.46782665791201578</v>
      </c>
      <c r="AJ20" s="126"/>
      <c r="AK20" s="126">
        <f t="shared" si="14"/>
        <v>0.50469406512605042</v>
      </c>
      <c r="AL20" s="96"/>
      <c r="AM20" s="119">
        <f t="shared" si="17"/>
        <v>25923400</v>
      </c>
      <c r="AN20" s="127"/>
      <c r="AO20" s="126">
        <f t="shared" si="16"/>
        <v>0.77314047121980312</v>
      </c>
    </row>
    <row r="21" spans="1:41" s="44" customFormat="1" ht="76" customHeight="1" x14ac:dyDescent="0.25">
      <c r="A21" s="63"/>
      <c r="B21" s="63"/>
      <c r="C21" s="63" t="s">
        <v>128</v>
      </c>
      <c r="D21" s="64" t="s">
        <v>129</v>
      </c>
      <c r="E21" s="65" t="s">
        <v>121</v>
      </c>
      <c r="F21" s="65" t="s">
        <v>121</v>
      </c>
      <c r="G21" s="95">
        <f t="shared" si="1"/>
        <v>12500000</v>
      </c>
      <c r="H21" s="93" t="s">
        <v>121</v>
      </c>
      <c r="I21" s="123">
        <v>9500000</v>
      </c>
      <c r="J21" s="93" t="s">
        <v>121</v>
      </c>
      <c r="K21" s="124"/>
      <c r="L21" s="93" t="s">
        <v>121</v>
      </c>
      <c r="M21" s="124">
        <v>3000000</v>
      </c>
      <c r="N21" s="93" t="s">
        <v>121</v>
      </c>
      <c r="O21" s="125"/>
      <c r="P21" s="93" t="s">
        <v>121</v>
      </c>
      <c r="Q21" s="125"/>
      <c r="R21" s="97">
        <f t="shared" si="18"/>
        <v>100</v>
      </c>
      <c r="S21" s="123">
        <v>9500000</v>
      </c>
      <c r="T21" s="97"/>
      <c r="U21" s="117"/>
      <c r="V21" s="97">
        <f t="shared" si="4"/>
        <v>100</v>
      </c>
      <c r="W21" s="124">
        <v>3000000</v>
      </c>
      <c r="X21" s="97" t="e">
        <f t="shared" si="5"/>
        <v>#DIV/0!</v>
      </c>
      <c r="Y21" s="128"/>
      <c r="Z21" s="97" t="e">
        <f t="shared" si="6"/>
        <v>#DIV/0!</v>
      </c>
      <c r="AA21" s="128"/>
      <c r="AB21" s="98"/>
      <c r="AC21" s="126">
        <f t="shared" si="20"/>
        <v>1</v>
      </c>
      <c r="AD21" s="98"/>
      <c r="AE21" s="126"/>
      <c r="AF21" s="126"/>
      <c r="AG21" s="126">
        <f t="shared" si="10"/>
        <v>1</v>
      </c>
      <c r="AH21" s="126"/>
      <c r="AI21" s="126"/>
      <c r="AJ21" s="126"/>
      <c r="AK21" s="126"/>
      <c r="AL21" s="96"/>
      <c r="AM21" s="119">
        <f t="shared" si="17"/>
        <v>12500000</v>
      </c>
      <c r="AN21" s="127"/>
      <c r="AO21" s="126">
        <f t="shared" si="16"/>
        <v>1</v>
      </c>
    </row>
    <row r="22" spans="1:41" s="44" customFormat="1" ht="84" customHeight="1" x14ac:dyDescent="0.25">
      <c r="A22" s="63"/>
      <c r="B22" s="63"/>
      <c r="C22" s="63" t="s">
        <v>130</v>
      </c>
      <c r="D22" s="64" t="s">
        <v>131</v>
      </c>
      <c r="E22" s="65" t="s">
        <v>121</v>
      </c>
      <c r="F22" s="65" t="s">
        <v>121</v>
      </c>
      <c r="G22" s="95">
        <f t="shared" si="1"/>
        <v>488839800</v>
      </c>
      <c r="H22" s="93" t="s">
        <v>121</v>
      </c>
      <c r="I22" s="123">
        <v>115565000</v>
      </c>
      <c r="J22" s="93" t="s">
        <v>121</v>
      </c>
      <c r="K22" s="124">
        <v>57250000</v>
      </c>
      <c r="L22" s="93" t="s">
        <v>121</v>
      </c>
      <c r="M22" s="124">
        <v>141560000</v>
      </c>
      <c r="N22" s="93" t="s">
        <v>121</v>
      </c>
      <c r="O22" s="125">
        <v>112990000</v>
      </c>
      <c r="P22" s="93" t="s">
        <v>121</v>
      </c>
      <c r="Q22" s="129">
        <v>61474800</v>
      </c>
      <c r="R22" s="97">
        <f t="shared" si="18"/>
        <v>99.956734305369281</v>
      </c>
      <c r="S22" s="123">
        <v>115515000</v>
      </c>
      <c r="T22" s="97">
        <f t="shared" si="3"/>
        <v>99.81589519650656</v>
      </c>
      <c r="U22" s="100">
        <v>57144600</v>
      </c>
      <c r="V22" s="97">
        <f t="shared" si="4"/>
        <v>99.859365640011305</v>
      </c>
      <c r="W22" s="90">
        <v>141360918</v>
      </c>
      <c r="X22" s="97">
        <f t="shared" si="5"/>
        <v>99.878521108062657</v>
      </c>
      <c r="Y22" s="128">
        <v>112852741</v>
      </c>
      <c r="Z22" s="97">
        <f t="shared" si="6"/>
        <v>66.511806463786783</v>
      </c>
      <c r="AA22" s="133">
        <v>40888000</v>
      </c>
      <c r="AB22" s="98"/>
      <c r="AC22" s="126">
        <f t="shared" si="20"/>
        <v>0.99956734305369277</v>
      </c>
      <c r="AD22" s="98"/>
      <c r="AE22" s="126">
        <f t="shared" si="8"/>
        <v>0.99815895196506554</v>
      </c>
      <c r="AF22" s="126"/>
      <c r="AG22" s="126">
        <f t="shared" si="10"/>
        <v>0.99859365640011299</v>
      </c>
      <c r="AH22" s="126"/>
      <c r="AI22" s="126">
        <f t="shared" si="12"/>
        <v>0.99878521108062657</v>
      </c>
      <c r="AJ22" s="126"/>
      <c r="AK22" s="126">
        <f t="shared" si="14"/>
        <v>0.66511806463786782</v>
      </c>
      <c r="AL22" s="96"/>
      <c r="AM22" s="119">
        <f t="shared" si="17"/>
        <v>467761259</v>
      </c>
      <c r="AN22" s="127"/>
      <c r="AO22" s="126">
        <f t="shared" si="16"/>
        <v>0.95688047290748424</v>
      </c>
    </row>
    <row r="23" spans="1:41" s="44" customFormat="1" ht="64" customHeight="1" x14ac:dyDescent="0.25">
      <c r="A23" s="59"/>
      <c r="B23" s="60"/>
      <c r="C23" s="60" t="s">
        <v>92</v>
      </c>
      <c r="D23" s="61" t="s">
        <v>93</v>
      </c>
      <c r="E23" s="62">
        <v>1</v>
      </c>
      <c r="F23" s="62">
        <v>1</v>
      </c>
      <c r="G23" s="95">
        <f t="shared" si="1"/>
        <v>445445700</v>
      </c>
      <c r="H23" s="96">
        <v>1</v>
      </c>
      <c r="I23" s="97">
        <f>I24</f>
        <v>33362500</v>
      </c>
      <c r="J23" s="96">
        <v>1</v>
      </c>
      <c r="K23" s="97"/>
      <c r="L23" s="96">
        <v>1</v>
      </c>
      <c r="M23" s="97">
        <f>SUM(M24:M25)</f>
        <v>412083200</v>
      </c>
      <c r="N23" s="96">
        <v>1</v>
      </c>
      <c r="O23" s="97"/>
      <c r="P23" s="96">
        <v>1</v>
      </c>
      <c r="Q23" s="97">
        <f>SUM(Q24:Q25)</f>
        <v>0</v>
      </c>
      <c r="R23" s="97">
        <f t="shared" si="18"/>
        <v>99.596253278381425</v>
      </c>
      <c r="S23" s="97">
        <v>33227800</v>
      </c>
      <c r="T23" s="97"/>
      <c r="U23" s="117"/>
      <c r="V23" s="97">
        <f t="shared" si="4"/>
        <v>96.072346555258747</v>
      </c>
      <c r="W23" s="104">
        <f>SUM(W24:W25)</f>
        <v>395898000</v>
      </c>
      <c r="X23" s="97"/>
      <c r="Y23" s="128"/>
      <c r="Z23" s="97"/>
      <c r="AA23" s="128">
        <f>SUM(AA24:AA25)</f>
        <v>0</v>
      </c>
      <c r="AB23" s="98">
        <f t="shared" si="19"/>
        <v>99.596253278381425</v>
      </c>
      <c r="AC23" s="126">
        <f t="shared" si="20"/>
        <v>0.99596253278381419</v>
      </c>
      <c r="AD23" s="98">
        <f t="shared" si="7"/>
        <v>0</v>
      </c>
      <c r="AE23" s="126" t="e">
        <f t="shared" si="8"/>
        <v>#DIV/0!</v>
      </c>
      <c r="AF23" s="126">
        <f t="shared" si="9"/>
        <v>96.072346555258747</v>
      </c>
      <c r="AG23" s="126">
        <f t="shared" si="10"/>
        <v>0.96072346555258747</v>
      </c>
      <c r="AH23" s="126">
        <f t="shared" si="11"/>
        <v>0</v>
      </c>
      <c r="AI23" s="126" t="e">
        <f t="shared" si="12"/>
        <v>#DIV/0!</v>
      </c>
      <c r="AJ23" s="126">
        <f t="shared" si="13"/>
        <v>0</v>
      </c>
      <c r="AK23" s="126" t="e">
        <f t="shared" si="14"/>
        <v>#DIV/0!</v>
      </c>
      <c r="AL23" s="96">
        <v>1</v>
      </c>
      <c r="AM23" s="119">
        <f t="shared" si="17"/>
        <v>429125800</v>
      </c>
      <c r="AN23" s="127">
        <f t="shared" si="15"/>
        <v>1</v>
      </c>
      <c r="AO23" s="126">
        <f t="shared" si="16"/>
        <v>0.96336276228505513</v>
      </c>
    </row>
    <row r="24" spans="1:41" s="44" customFormat="1" ht="75" customHeight="1" x14ac:dyDescent="0.25">
      <c r="A24" s="63"/>
      <c r="B24" s="63"/>
      <c r="C24" s="63" t="s">
        <v>132</v>
      </c>
      <c r="D24" s="64" t="s">
        <v>133</v>
      </c>
      <c r="E24" s="62" t="s">
        <v>167</v>
      </c>
      <c r="F24" s="62" t="s">
        <v>167</v>
      </c>
      <c r="G24" s="95">
        <f t="shared" si="1"/>
        <v>369742500</v>
      </c>
      <c r="H24" s="96" t="s">
        <v>167</v>
      </c>
      <c r="I24" s="124">
        <v>33362500</v>
      </c>
      <c r="J24" s="96" t="s">
        <v>167</v>
      </c>
      <c r="K24" s="124"/>
      <c r="L24" s="96" t="s">
        <v>167</v>
      </c>
      <c r="M24" s="124">
        <v>336380000</v>
      </c>
      <c r="N24" s="96" t="s">
        <v>167</v>
      </c>
      <c r="O24" s="124"/>
      <c r="P24" s="96" t="s">
        <v>167</v>
      </c>
      <c r="Q24" s="124"/>
      <c r="R24" s="97">
        <f t="shared" si="18"/>
        <v>99.596253278381425</v>
      </c>
      <c r="S24" s="123">
        <v>33227800</v>
      </c>
      <c r="T24" s="97"/>
      <c r="U24" s="117"/>
      <c r="V24" s="97">
        <f t="shared" si="4"/>
        <v>99.50353766573518</v>
      </c>
      <c r="W24" s="90">
        <v>334710000</v>
      </c>
      <c r="X24" s="97"/>
      <c r="Y24" s="128"/>
      <c r="Z24" s="97"/>
      <c r="AA24" s="128"/>
      <c r="AB24" s="98"/>
      <c r="AC24" s="126">
        <f t="shared" si="20"/>
        <v>0.99596253278381419</v>
      </c>
      <c r="AD24" s="98"/>
      <c r="AE24" s="126"/>
      <c r="AF24" s="126"/>
      <c r="AG24" s="126"/>
      <c r="AH24" s="126"/>
      <c r="AI24" s="126"/>
      <c r="AJ24" s="126"/>
      <c r="AK24" s="126"/>
      <c r="AL24" s="96"/>
      <c r="AM24" s="119">
        <f t="shared" si="17"/>
        <v>367937800</v>
      </c>
      <c r="AN24" s="127"/>
      <c r="AO24" s="126">
        <f t="shared" si="16"/>
        <v>0.99511903554500769</v>
      </c>
    </row>
    <row r="25" spans="1:41" s="44" customFormat="1" ht="75" customHeight="1" x14ac:dyDescent="0.25">
      <c r="A25" s="63"/>
      <c r="B25" s="63"/>
      <c r="C25" s="63" t="s">
        <v>135</v>
      </c>
      <c r="D25" s="64" t="s">
        <v>136</v>
      </c>
      <c r="E25" s="65" t="s">
        <v>134</v>
      </c>
      <c r="F25" s="65" t="s">
        <v>134</v>
      </c>
      <c r="G25" s="95">
        <f t="shared" si="1"/>
        <v>75703200</v>
      </c>
      <c r="H25" s="93" t="s">
        <v>134</v>
      </c>
      <c r="I25" s="124"/>
      <c r="J25" s="93" t="s">
        <v>134</v>
      </c>
      <c r="K25" s="124"/>
      <c r="L25" s="93" t="s">
        <v>134</v>
      </c>
      <c r="M25" s="124">
        <v>75703200</v>
      </c>
      <c r="N25" s="93" t="s">
        <v>134</v>
      </c>
      <c r="O25" s="125"/>
      <c r="P25" s="93" t="s">
        <v>134</v>
      </c>
      <c r="Q25" s="125"/>
      <c r="R25" s="97"/>
      <c r="S25" s="92"/>
      <c r="T25" s="97"/>
      <c r="U25" s="117"/>
      <c r="V25" s="97">
        <f t="shared" si="4"/>
        <v>80.826173794502736</v>
      </c>
      <c r="W25" s="90">
        <v>61188000</v>
      </c>
      <c r="X25" s="97"/>
      <c r="Y25" s="128"/>
      <c r="Z25" s="97"/>
      <c r="AA25" s="128"/>
      <c r="AB25" s="98"/>
      <c r="AC25" s="126"/>
      <c r="AD25" s="98"/>
      <c r="AE25" s="126"/>
      <c r="AF25" s="126"/>
      <c r="AG25" s="126"/>
      <c r="AH25" s="126"/>
      <c r="AI25" s="126"/>
      <c r="AJ25" s="126"/>
      <c r="AK25" s="126"/>
      <c r="AL25" s="96"/>
      <c r="AM25" s="119">
        <f t="shared" si="17"/>
        <v>61188000</v>
      </c>
      <c r="AN25" s="127"/>
      <c r="AO25" s="126">
        <f t="shared" si="16"/>
        <v>0.80826173794502743</v>
      </c>
    </row>
    <row r="26" spans="1:41" s="44" customFormat="1" ht="64" customHeight="1" x14ac:dyDescent="0.25">
      <c r="A26" s="59"/>
      <c r="B26" s="60"/>
      <c r="C26" s="60" t="s">
        <v>94</v>
      </c>
      <c r="D26" s="61" t="s">
        <v>95</v>
      </c>
      <c r="E26" s="62">
        <v>1</v>
      </c>
      <c r="F26" s="62">
        <v>1</v>
      </c>
      <c r="G26" s="95">
        <f t="shared" si="1"/>
        <v>489680000</v>
      </c>
      <c r="H26" s="96">
        <v>1</v>
      </c>
      <c r="I26" s="97">
        <f>SUM(I27:I29)</f>
        <v>98080000</v>
      </c>
      <c r="J26" s="96">
        <v>1</v>
      </c>
      <c r="K26" s="97">
        <f>SUM(K27:K29)</f>
        <v>88420000</v>
      </c>
      <c r="L26" s="96">
        <v>1</v>
      </c>
      <c r="M26" s="97">
        <f>SUM(M27:M29)</f>
        <v>104520000</v>
      </c>
      <c r="N26" s="96">
        <v>1</v>
      </c>
      <c r="O26" s="97">
        <f>SUM(O27:O29)</f>
        <v>94020000</v>
      </c>
      <c r="P26" s="96">
        <v>1</v>
      </c>
      <c r="Q26" s="97">
        <f>SUM(Q27:Q29)</f>
        <v>104640000</v>
      </c>
      <c r="R26" s="97">
        <f t="shared" si="18"/>
        <v>93.604885807504076</v>
      </c>
      <c r="S26" s="97">
        <v>91807672</v>
      </c>
      <c r="T26" s="97">
        <f t="shared" si="3"/>
        <v>94.121788057000671</v>
      </c>
      <c r="U26" s="120">
        <f>SUM(U27:U29)</f>
        <v>83222485</v>
      </c>
      <c r="V26" s="97">
        <f t="shared" si="4"/>
        <v>86.932515308075011</v>
      </c>
      <c r="W26" s="103">
        <f>SUM(W27:W29)</f>
        <v>90861865</v>
      </c>
      <c r="X26" s="97">
        <f t="shared" si="5"/>
        <v>93.118619442671772</v>
      </c>
      <c r="Y26" s="104">
        <f>SUM(Y27:Y29)</f>
        <v>87550126</v>
      </c>
      <c r="Z26" s="97">
        <f t="shared" si="6"/>
        <v>42.433392584097859</v>
      </c>
      <c r="AA26" s="90">
        <f>SUM(AA27:AA29)</f>
        <v>44402302</v>
      </c>
      <c r="AB26" s="98">
        <f t="shared" si="19"/>
        <v>93.604885807504076</v>
      </c>
      <c r="AC26" s="126">
        <f t="shared" si="20"/>
        <v>0.93604885807504079</v>
      </c>
      <c r="AD26" s="98">
        <f t="shared" si="7"/>
        <v>94.121788057000671</v>
      </c>
      <c r="AE26" s="126">
        <f t="shared" si="8"/>
        <v>0.94121788057000677</v>
      </c>
      <c r="AF26" s="126">
        <f t="shared" si="9"/>
        <v>86.932515308075011</v>
      </c>
      <c r="AG26" s="126">
        <f t="shared" si="10"/>
        <v>0.86932515308075009</v>
      </c>
      <c r="AH26" s="126">
        <f t="shared" si="11"/>
        <v>93.118619442671772</v>
      </c>
      <c r="AI26" s="126">
        <f t="shared" si="12"/>
        <v>0.93118619442671768</v>
      </c>
      <c r="AJ26" s="126">
        <f t="shared" si="13"/>
        <v>42.433392584097859</v>
      </c>
      <c r="AK26" s="126">
        <f t="shared" si="14"/>
        <v>0.42433392584097862</v>
      </c>
      <c r="AL26" s="96">
        <v>1</v>
      </c>
      <c r="AM26" s="119">
        <f t="shared" si="17"/>
        <v>397844450</v>
      </c>
      <c r="AN26" s="127">
        <f t="shared" si="15"/>
        <v>1</v>
      </c>
      <c r="AO26" s="126">
        <f t="shared" si="16"/>
        <v>0.81245803381800363</v>
      </c>
    </row>
    <row r="27" spans="1:41" s="44" customFormat="1" ht="66.5" customHeight="1" x14ac:dyDescent="0.25">
      <c r="A27" s="63"/>
      <c r="B27" s="63"/>
      <c r="C27" s="63" t="s">
        <v>137</v>
      </c>
      <c r="D27" s="64" t="s">
        <v>138</v>
      </c>
      <c r="E27" s="65" t="s">
        <v>121</v>
      </c>
      <c r="F27" s="65" t="s">
        <v>121</v>
      </c>
      <c r="G27" s="95">
        <f t="shared" si="1"/>
        <v>11200000</v>
      </c>
      <c r="H27" s="93" t="s">
        <v>121</v>
      </c>
      <c r="I27" s="123">
        <v>1780000</v>
      </c>
      <c r="J27" s="93" t="s">
        <v>121</v>
      </c>
      <c r="K27" s="90">
        <v>1420000</v>
      </c>
      <c r="L27" s="93" t="s">
        <v>121</v>
      </c>
      <c r="M27" s="124">
        <v>3000000</v>
      </c>
      <c r="N27" s="93" t="s">
        <v>121</v>
      </c>
      <c r="O27" s="124">
        <v>3000000</v>
      </c>
      <c r="P27" s="93" t="s">
        <v>121</v>
      </c>
      <c r="Q27" s="124">
        <v>2000000</v>
      </c>
      <c r="R27" s="97">
        <f t="shared" si="18"/>
        <v>98.876404494382015</v>
      </c>
      <c r="S27" s="123">
        <v>1760000</v>
      </c>
      <c r="T27" s="97">
        <f t="shared" si="3"/>
        <v>98.591549295774655</v>
      </c>
      <c r="U27" s="90">
        <v>1400000</v>
      </c>
      <c r="V27" s="97">
        <f t="shared" si="4"/>
        <v>100</v>
      </c>
      <c r="W27" s="124">
        <v>3000000</v>
      </c>
      <c r="X27" s="97">
        <f t="shared" si="5"/>
        <v>27.666666666666668</v>
      </c>
      <c r="Y27" s="90">
        <v>830000</v>
      </c>
      <c r="Z27" s="97">
        <f t="shared" si="6"/>
        <v>0</v>
      </c>
      <c r="AA27" s="90"/>
      <c r="AB27" s="98"/>
      <c r="AC27" s="126">
        <f t="shared" si="20"/>
        <v>0.9887640449438202</v>
      </c>
      <c r="AD27" s="98"/>
      <c r="AE27" s="126">
        <f t="shared" si="8"/>
        <v>0.9859154929577465</v>
      </c>
      <c r="AF27" s="126"/>
      <c r="AG27" s="126">
        <f t="shared" si="10"/>
        <v>1</v>
      </c>
      <c r="AH27" s="126"/>
      <c r="AI27" s="126">
        <f t="shared" si="12"/>
        <v>0.27666666666666667</v>
      </c>
      <c r="AJ27" s="126"/>
      <c r="AK27" s="126">
        <f t="shared" si="14"/>
        <v>0</v>
      </c>
      <c r="AL27" s="96"/>
      <c r="AM27" s="119">
        <f t="shared" si="17"/>
        <v>6990000</v>
      </c>
      <c r="AN27" s="127"/>
      <c r="AO27" s="126">
        <f t="shared" si="16"/>
        <v>0.62410714285714286</v>
      </c>
    </row>
    <row r="28" spans="1:41" s="44" customFormat="1" ht="55" x14ac:dyDescent="0.25">
      <c r="A28" s="63"/>
      <c r="B28" s="63"/>
      <c r="C28" s="63" t="s">
        <v>139</v>
      </c>
      <c r="D28" s="64" t="s">
        <v>140</v>
      </c>
      <c r="E28" s="65" t="s">
        <v>121</v>
      </c>
      <c r="F28" s="65" t="s">
        <v>121</v>
      </c>
      <c r="G28" s="95">
        <f t="shared" si="1"/>
        <v>67660000</v>
      </c>
      <c r="H28" s="93" t="s">
        <v>121</v>
      </c>
      <c r="I28" s="123">
        <v>15600000</v>
      </c>
      <c r="J28" s="93" t="s">
        <v>121</v>
      </c>
      <c r="K28" s="99">
        <v>13800000</v>
      </c>
      <c r="L28" s="93" t="s">
        <v>121</v>
      </c>
      <c r="M28" s="99">
        <v>19200000</v>
      </c>
      <c r="N28" s="93" t="s">
        <v>121</v>
      </c>
      <c r="O28" s="99">
        <v>9120000</v>
      </c>
      <c r="P28" s="93" t="s">
        <v>121</v>
      </c>
      <c r="Q28" s="129">
        <v>9940000</v>
      </c>
      <c r="R28" s="97">
        <f t="shared" si="18"/>
        <v>69.536358974358976</v>
      </c>
      <c r="S28" s="123">
        <v>10847672</v>
      </c>
      <c r="T28" s="97">
        <f t="shared" si="3"/>
        <v>62.481775362318835</v>
      </c>
      <c r="U28" s="90">
        <v>8622485</v>
      </c>
      <c r="V28" s="97">
        <f t="shared" si="4"/>
        <v>42.061380208333333</v>
      </c>
      <c r="W28" s="90">
        <v>8075785</v>
      </c>
      <c r="X28" s="97">
        <f t="shared" si="5"/>
        <v>78.848749999999995</v>
      </c>
      <c r="Y28" s="90">
        <v>7191006</v>
      </c>
      <c r="Z28" s="97">
        <f t="shared" si="6"/>
        <v>27.189054325955738</v>
      </c>
      <c r="AA28" s="133">
        <v>2702592</v>
      </c>
      <c r="AB28" s="98"/>
      <c r="AC28" s="126">
        <f t="shared" si="20"/>
        <v>0.69536358974358969</v>
      </c>
      <c r="AD28" s="98"/>
      <c r="AE28" s="126">
        <f t="shared" si="8"/>
        <v>0.62481775362318837</v>
      </c>
      <c r="AF28" s="126"/>
      <c r="AG28" s="126">
        <f t="shared" si="10"/>
        <v>0.42061380208333332</v>
      </c>
      <c r="AH28" s="126"/>
      <c r="AI28" s="126">
        <f t="shared" si="12"/>
        <v>0.78848750000000001</v>
      </c>
      <c r="AJ28" s="126"/>
      <c r="AK28" s="126">
        <f t="shared" si="14"/>
        <v>0.27189054325955736</v>
      </c>
      <c r="AL28" s="96"/>
      <c r="AM28" s="119">
        <f t="shared" si="17"/>
        <v>37439540</v>
      </c>
      <c r="AN28" s="127"/>
      <c r="AO28" s="126">
        <f t="shared" si="16"/>
        <v>0.55334821164646764</v>
      </c>
    </row>
    <row r="29" spans="1:41" s="44" customFormat="1" ht="71.5" customHeight="1" x14ac:dyDescent="0.25">
      <c r="A29" s="63"/>
      <c r="B29" s="63"/>
      <c r="C29" s="63" t="s">
        <v>141</v>
      </c>
      <c r="D29" s="64" t="s">
        <v>142</v>
      </c>
      <c r="E29" s="65" t="s">
        <v>121</v>
      </c>
      <c r="F29" s="65" t="s">
        <v>121</v>
      </c>
      <c r="G29" s="95">
        <f t="shared" si="1"/>
        <v>410820000</v>
      </c>
      <c r="H29" s="93" t="s">
        <v>121</v>
      </c>
      <c r="I29" s="123">
        <v>80700000</v>
      </c>
      <c r="J29" s="93" t="s">
        <v>121</v>
      </c>
      <c r="K29" s="100">
        <v>73200000</v>
      </c>
      <c r="L29" s="93" t="s">
        <v>121</v>
      </c>
      <c r="M29" s="124">
        <v>82320000</v>
      </c>
      <c r="N29" s="93" t="s">
        <v>121</v>
      </c>
      <c r="O29" s="125">
        <v>81900000</v>
      </c>
      <c r="P29" s="93" t="s">
        <v>121</v>
      </c>
      <c r="Q29" s="129">
        <v>92700000</v>
      </c>
      <c r="R29" s="97">
        <f t="shared" si="18"/>
        <v>98.141263940520446</v>
      </c>
      <c r="S29" s="123">
        <v>79200000</v>
      </c>
      <c r="T29" s="97">
        <f t="shared" si="3"/>
        <v>100</v>
      </c>
      <c r="U29" s="100">
        <v>73200000</v>
      </c>
      <c r="V29" s="97">
        <f t="shared" si="4"/>
        <v>96.921865889212839</v>
      </c>
      <c r="W29" s="90">
        <v>79786080</v>
      </c>
      <c r="X29" s="97">
        <f t="shared" si="5"/>
        <v>97.105152625152627</v>
      </c>
      <c r="Y29" s="90">
        <v>79529120</v>
      </c>
      <c r="Z29" s="97">
        <f t="shared" si="6"/>
        <v>44.983505933117584</v>
      </c>
      <c r="AA29" s="133">
        <v>41699710</v>
      </c>
      <c r="AB29" s="98"/>
      <c r="AC29" s="126">
        <f t="shared" si="20"/>
        <v>0.98141263940520451</v>
      </c>
      <c r="AD29" s="98"/>
      <c r="AE29" s="126">
        <f t="shared" si="8"/>
        <v>1</v>
      </c>
      <c r="AF29" s="126"/>
      <c r="AG29" s="126">
        <f t="shared" si="10"/>
        <v>0.96921865889212833</v>
      </c>
      <c r="AH29" s="126"/>
      <c r="AI29" s="126">
        <f t="shared" si="12"/>
        <v>0.97105152625152624</v>
      </c>
      <c r="AJ29" s="126"/>
      <c r="AK29" s="126">
        <f t="shared" si="14"/>
        <v>0.44983505933117585</v>
      </c>
      <c r="AL29" s="96"/>
      <c r="AM29" s="119">
        <f t="shared" si="17"/>
        <v>353414910</v>
      </c>
      <c r="AN29" s="127"/>
      <c r="AO29" s="126">
        <f t="shared" si="16"/>
        <v>0.86026705126332703</v>
      </c>
    </row>
    <row r="30" spans="1:41" s="44" customFormat="1" ht="76" customHeight="1" x14ac:dyDescent="0.25">
      <c r="A30" s="59"/>
      <c r="B30" s="60"/>
      <c r="C30" s="60" t="s">
        <v>96</v>
      </c>
      <c r="D30" s="61" t="s">
        <v>97</v>
      </c>
      <c r="E30" s="62">
        <v>1</v>
      </c>
      <c r="F30" s="62">
        <v>1</v>
      </c>
      <c r="G30" s="95">
        <f t="shared" si="1"/>
        <v>468241086</v>
      </c>
      <c r="H30" s="96">
        <v>1</v>
      </c>
      <c r="I30" s="97">
        <f>SUM(I31:I34)</f>
        <v>102938586</v>
      </c>
      <c r="J30" s="96">
        <v>1</v>
      </c>
      <c r="K30" s="97">
        <f>SUM(K31:K32)</f>
        <v>85420800</v>
      </c>
      <c r="L30" s="96">
        <v>1</v>
      </c>
      <c r="M30" s="97">
        <f>SUM(M31:M34)</f>
        <v>128638700</v>
      </c>
      <c r="N30" s="96">
        <v>1</v>
      </c>
      <c r="O30" s="97">
        <f>SUM(O31:O34)</f>
        <v>81285000</v>
      </c>
      <c r="P30" s="96">
        <v>1</v>
      </c>
      <c r="Q30" s="97">
        <f>SUM(Q31:Q34)</f>
        <v>69958000</v>
      </c>
      <c r="R30" s="97">
        <f t="shared" si="18"/>
        <v>90.362616793667641</v>
      </c>
      <c r="S30" s="97">
        <v>93018000</v>
      </c>
      <c r="T30" s="97">
        <f t="shared" si="3"/>
        <v>92.674149621637824</v>
      </c>
      <c r="U30" s="120">
        <f>SUM(U31:U34)</f>
        <v>79163000</v>
      </c>
      <c r="V30" s="97">
        <f t="shared" si="4"/>
        <v>81.74173090990503</v>
      </c>
      <c r="W30" s="104">
        <f>SUM(W31:W34)</f>
        <v>105151500</v>
      </c>
      <c r="X30" s="97">
        <f t="shared" si="5"/>
        <v>78.809128375469029</v>
      </c>
      <c r="Y30" s="104">
        <f>SUM(Y31:Y34)</f>
        <v>64060000</v>
      </c>
      <c r="Z30" s="97">
        <f t="shared" si="6"/>
        <v>20.586637696903857</v>
      </c>
      <c r="AA30" s="94">
        <f>SUM(AA31:AA34)</f>
        <v>14402000</v>
      </c>
      <c r="AB30" s="98">
        <f t="shared" si="19"/>
        <v>90.362616793667641</v>
      </c>
      <c r="AC30" s="126">
        <f t="shared" si="20"/>
        <v>0.90362616793667638</v>
      </c>
      <c r="AD30" s="98">
        <f t="shared" si="7"/>
        <v>92.674149621637824</v>
      </c>
      <c r="AE30" s="126">
        <f t="shared" si="8"/>
        <v>0.92674149621637825</v>
      </c>
      <c r="AF30" s="126">
        <f t="shared" si="9"/>
        <v>81.74173090990503</v>
      </c>
      <c r="AG30" s="126">
        <f t="shared" si="10"/>
        <v>0.8174173090990503</v>
      </c>
      <c r="AH30" s="126">
        <f t="shared" si="11"/>
        <v>78.809128375469029</v>
      </c>
      <c r="AI30" s="126">
        <f t="shared" si="12"/>
        <v>0.78809128375469029</v>
      </c>
      <c r="AJ30" s="126">
        <f t="shared" si="13"/>
        <v>20.586637696903857</v>
      </c>
      <c r="AK30" s="126">
        <f t="shared" si="14"/>
        <v>0.20586637696903856</v>
      </c>
      <c r="AL30" s="96">
        <v>1</v>
      </c>
      <c r="AM30" s="119">
        <f t="shared" si="17"/>
        <v>355794500</v>
      </c>
      <c r="AN30" s="127">
        <f t="shared" si="15"/>
        <v>1</v>
      </c>
      <c r="AO30" s="126">
        <f t="shared" si="16"/>
        <v>0.75985322654919696</v>
      </c>
    </row>
    <row r="31" spans="1:41" s="44" customFormat="1" ht="77.5" customHeight="1" x14ac:dyDescent="0.25">
      <c r="A31" s="63"/>
      <c r="B31" s="63"/>
      <c r="C31" s="63" t="s">
        <v>143</v>
      </c>
      <c r="D31" s="64" t="s">
        <v>144</v>
      </c>
      <c r="E31" s="65" t="s">
        <v>145</v>
      </c>
      <c r="F31" s="65" t="s">
        <v>145</v>
      </c>
      <c r="G31" s="95">
        <f t="shared" si="1"/>
        <v>389298950</v>
      </c>
      <c r="H31" s="93" t="s">
        <v>145</v>
      </c>
      <c r="I31" s="123">
        <v>69586450</v>
      </c>
      <c r="J31" s="93" t="s">
        <v>145</v>
      </c>
      <c r="K31" s="90">
        <v>82780800</v>
      </c>
      <c r="L31" s="93" t="s">
        <v>145</v>
      </c>
      <c r="M31" s="90">
        <v>96548700</v>
      </c>
      <c r="N31" s="93" t="s">
        <v>145</v>
      </c>
      <c r="O31" s="125">
        <v>74895000</v>
      </c>
      <c r="P31" s="93" t="s">
        <v>145</v>
      </c>
      <c r="Q31" s="129">
        <v>65488000</v>
      </c>
      <c r="R31" s="97">
        <f t="shared" si="18"/>
        <v>90.9846672735856</v>
      </c>
      <c r="S31" s="123">
        <v>63313000</v>
      </c>
      <c r="T31" s="97">
        <f t="shared" si="3"/>
        <v>93.27404422281495</v>
      </c>
      <c r="U31" s="90">
        <v>77213000</v>
      </c>
      <c r="V31" s="97">
        <f t="shared" si="4"/>
        <v>77.599698390553158</v>
      </c>
      <c r="W31" s="90">
        <v>74921500</v>
      </c>
      <c r="X31" s="97">
        <f t="shared" si="5"/>
        <v>78.322985513051606</v>
      </c>
      <c r="Y31" s="90">
        <v>58660000</v>
      </c>
      <c r="Z31" s="97">
        <f t="shared" si="6"/>
        <v>21.991815294405082</v>
      </c>
      <c r="AA31" s="133">
        <v>14402000</v>
      </c>
      <c r="AB31" s="98"/>
      <c r="AC31" s="126">
        <f t="shared" si="20"/>
        <v>0.90984667273585595</v>
      </c>
      <c r="AD31" s="98"/>
      <c r="AE31" s="126">
        <f t="shared" si="8"/>
        <v>0.93274044222814956</v>
      </c>
      <c r="AF31" s="126"/>
      <c r="AG31" s="126">
        <f t="shared" si="10"/>
        <v>0.77599698390553162</v>
      </c>
      <c r="AH31" s="126"/>
      <c r="AI31" s="126">
        <f t="shared" si="12"/>
        <v>0.78322985513051602</v>
      </c>
      <c r="AJ31" s="126"/>
      <c r="AK31" s="126">
        <f t="shared" si="14"/>
        <v>0.21991815294405082</v>
      </c>
      <c r="AL31" s="96"/>
      <c r="AM31" s="119">
        <f t="shared" si="17"/>
        <v>288509500</v>
      </c>
      <c r="AN31" s="127"/>
      <c r="AO31" s="126">
        <f t="shared" si="16"/>
        <v>0.74110012369671174</v>
      </c>
    </row>
    <row r="32" spans="1:41" s="44" customFormat="1" ht="69.5" customHeight="1" x14ac:dyDescent="0.25">
      <c r="A32" s="63"/>
      <c r="B32" s="63"/>
      <c r="C32" s="63" t="s">
        <v>146</v>
      </c>
      <c r="D32" s="64" t="s">
        <v>147</v>
      </c>
      <c r="E32" s="65" t="s">
        <v>148</v>
      </c>
      <c r="F32" s="65" t="s">
        <v>148</v>
      </c>
      <c r="G32" s="95">
        <f t="shared" si="1"/>
        <v>21887136</v>
      </c>
      <c r="H32" s="93" t="s">
        <v>148</v>
      </c>
      <c r="I32" s="123">
        <v>6427136</v>
      </c>
      <c r="J32" s="93" t="s">
        <v>148</v>
      </c>
      <c r="K32" s="124">
        <v>2640000</v>
      </c>
      <c r="L32" s="93" t="s">
        <v>148</v>
      </c>
      <c r="M32" s="124">
        <v>1960000</v>
      </c>
      <c r="N32" s="93" t="s">
        <v>148</v>
      </c>
      <c r="O32" s="125">
        <v>6390000</v>
      </c>
      <c r="P32" s="93" t="s">
        <v>148</v>
      </c>
      <c r="Q32" s="129">
        <v>4470000</v>
      </c>
      <c r="R32" s="97">
        <f t="shared" si="18"/>
        <v>91.487094718394019</v>
      </c>
      <c r="S32" s="123">
        <v>5880000</v>
      </c>
      <c r="T32" s="97">
        <f t="shared" si="3"/>
        <v>73.86363636363636</v>
      </c>
      <c r="U32" s="90">
        <v>1950000</v>
      </c>
      <c r="V32" s="97">
        <f t="shared" si="4"/>
        <v>5.1020408163265305</v>
      </c>
      <c r="W32" s="90">
        <v>100000</v>
      </c>
      <c r="X32" s="97">
        <f t="shared" si="5"/>
        <v>84.507042253521121</v>
      </c>
      <c r="Y32" s="90">
        <v>5400000</v>
      </c>
      <c r="Z32" s="97">
        <f t="shared" si="6"/>
        <v>0</v>
      </c>
      <c r="AA32" s="128"/>
      <c r="AB32" s="98"/>
      <c r="AC32" s="126">
        <f t="shared" si="20"/>
        <v>0.91487094718394013</v>
      </c>
      <c r="AD32" s="98"/>
      <c r="AE32" s="126">
        <f t="shared" si="8"/>
        <v>0.73863636363636365</v>
      </c>
      <c r="AF32" s="126"/>
      <c r="AG32" s="126">
        <f t="shared" si="10"/>
        <v>5.1020408163265307E-2</v>
      </c>
      <c r="AH32" s="126"/>
      <c r="AI32" s="126">
        <f t="shared" si="12"/>
        <v>0.84507042253521125</v>
      </c>
      <c r="AJ32" s="126"/>
      <c r="AK32" s="126">
        <f t="shared" si="14"/>
        <v>0</v>
      </c>
      <c r="AL32" s="96"/>
      <c r="AM32" s="119">
        <f t="shared" si="17"/>
        <v>13330000</v>
      </c>
      <c r="AN32" s="127"/>
      <c r="AO32" s="126">
        <f t="shared" si="16"/>
        <v>0.60903354372175511</v>
      </c>
    </row>
    <row r="33" spans="1:42" s="44" customFormat="1" ht="70" customHeight="1" x14ac:dyDescent="0.25">
      <c r="A33" s="63"/>
      <c r="B33" s="63"/>
      <c r="C33" s="63" t="s">
        <v>149</v>
      </c>
      <c r="D33" s="64" t="s">
        <v>150</v>
      </c>
      <c r="E33" s="65" t="s">
        <v>151</v>
      </c>
      <c r="F33" s="65" t="s">
        <v>151</v>
      </c>
      <c r="G33" s="95">
        <f t="shared" si="1"/>
        <v>41455000</v>
      </c>
      <c r="H33" s="93" t="s">
        <v>151</v>
      </c>
      <c r="I33" s="123">
        <v>11325000</v>
      </c>
      <c r="J33" s="93" t="s">
        <v>151</v>
      </c>
      <c r="K33" s="90"/>
      <c r="L33" s="93" t="s">
        <v>151</v>
      </c>
      <c r="M33" s="90">
        <v>30130000</v>
      </c>
      <c r="N33" s="93" t="s">
        <v>151</v>
      </c>
      <c r="O33" s="125"/>
      <c r="P33" s="93" t="s">
        <v>151</v>
      </c>
      <c r="Q33" s="125"/>
      <c r="R33" s="97">
        <f t="shared" si="18"/>
        <v>100</v>
      </c>
      <c r="S33" s="123">
        <v>11325000</v>
      </c>
      <c r="T33" s="97"/>
      <c r="U33" s="92" t="s">
        <v>118</v>
      </c>
      <c r="V33" s="97">
        <f t="shared" si="4"/>
        <v>100</v>
      </c>
      <c r="W33" s="90">
        <v>30130000</v>
      </c>
      <c r="X33" s="97"/>
      <c r="Y33" s="128"/>
      <c r="Z33" s="97"/>
      <c r="AA33" s="128"/>
      <c r="AB33" s="98"/>
      <c r="AC33" s="126">
        <f t="shared" si="20"/>
        <v>1</v>
      </c>
      <c r="AD33" s="98"/>
      <c r="AE33" s="126"/>
      <c r="AF33" s="126"/>
      <c r="AG33" s="126">
        <f t="shared" si="10"/>
        <v>1</v>
      </c>
      <c r="AH33" s="126"/>
      <c r="AI33" s="126"/>
      <c r="AJ33" s="126"/>
      <c r="AK33" s="126"/>
      <c r="AL33" s="96"/>
      <c r="AM33" s="119"/>
      <c r="AN33" s="127"/>
      <c r="AO33" s="126"/>
    </row>
    <row r="34" spans="1:42" s="44" customFormat="1" ht="67" customHeight="1" x14ac:dyDescent="0.25">
      <c r="A34" s="63"/>
      <c r="B34" s="63"/>
      <c r="C34" s="63" t="s">
        <v>166</v>
      </c>
      <c r="D34" s="64"/>
      <c r="E34" s="65" t="s">
        <v>151</v>
      </c>
      <c r="F34" s="65" t="s">
        <v>151</v>
      </c>
      <c r="G34" s="95">
        <f t="shared" si="1"/>
        <v>15600000</v>
      </c>
      <c r="H34" s="93" t="s">
        <v>151</v>
      </c>
      <c r="I34" s="123">
        <v>15600000</v>
      </c>
      <c r="J34" s="93" t="s">
        <v>151</v>
      </c>
      <c r="K34" s="90"/>
      <c r="L34" s="93" t="s">
        <v>151</v>
      </c>
      <c r="M34" s="90"/>
      <c r="N34" s="93" t="s">
        <v>151</v>
      </c>
      <c r="O34" s="125"/>
      <c r="P34" s="93" t="s">
        <v>151</v>
      </c>
      <c r="Q34" s="125"/>
      <c r="R34" s="97">
        <f t="shared" si="18"/>
        <v>80.128205128205138</v>
      </c>
      <c r="S34" s="123">
        <v>12500000</v>
      </c>
      <c r="T34" s="97"/>
      <c r="U34" s="92"/>
      <c r="V34" s="97"/>
      <c r="W34" s="92"/>
      <c r="X34" s="97"/>
      <c r="Y34" s="128"/>
      <c r="Z34" s="97"/>
      <c r="AA34" s="128"/>
      <c r="AB34" s="98"/>
      <c r="AC34" s="126">
        <f t="shared" si="20"/>
        <v>0.80128205128205132</v>
      </c>
      <c r="AD34" s="98"/>
      <c r="AE34" s="126"/>
      <c r="AF34" s="126"/>
      <c r="AG34" s="126"/>
      <c r="AH34" s="126"/>
      <c r="AI34" s="126"/>
      <c r="AJ34" s="126"/>
      <c r="AK34" s="126"/>
      <c r="AL34" s="96"/>
      <c r="AM34" s="119">
        <f t="shared" si="17"/>
        <v>12500000</v>
      </c>
      <c r="AN34" s="127"/>
      <c r="AO34" s="126">
        <f t="shared" si="16"/>
        <v>0.80128205128205132</v>
      </c>
    </row>
    <row r="35" spans="1:42" s="52" customFormat="1" ht="109.5" customHeight="1" x14ac:dyDescent="0.25">
      <c r="A35" s="85">
        <v>2</v>
      </c>
      <c r="B35" s="60" t="s">
        <v>59</v>
      </c>
      <c r="C35" s="60" t="s">
        <v>65</v>
      </c>
      <c r="D35" s="86" t="s">
        <v>103</v>
      </c>
      <c r="E35" s="87">
        <v>1</v>
      </c>
      <c r="F35" s="87">
        <v>1</v>
      </c>
      <c r="G35" s="91">
        <f t="shared" si="1"/>
        <v>13815447645</v>
      </c>
      <c r="H35" s="110">
        <v>1</v>
      </c>
      <c r="I35" s="119">
        <f>I36+I39</f>
        <v>2395013395</v>
      </c>
      <c r="J35" s="110">
        <v>1</v>
      </c>
      <c r="K35" s="119">
        <f>K36+K39</f>
        <v>2483574250</v>
      </c>
      <c r="L35" s="110">
        <v>1</v>
      </c>
      <c r="M35" s="119">
        <f>M36+M39</f>
        <v>2909170000</v>
      </c>
      <c r="N35" s="110">
        <v>1</v>
      </c>
      <c r="O35" s="119">
        <f>O36+O39</f>
        <v>3101580000</v>
      </c>
      <c r="P35" s="110">
        <v>1</v>
      </c>
      <c r="Q35" s="119">
        <f>Q36+Q39</f>
        <v>2926110000</v>
      </c>
      <c r="R35" s="119">
        <f t="shared" si="18"/>
        <v>96.475313992972474</v>
      </c>
      <c r="S35" s="119">
        <f t="shared" ref="S35:Y35" si="21">S36+S39</f>
        <v>2310596693</v>
      </c>
      <c r="T35" s="119">
        <f t="shared" si="3"/>
        <v>94.838394664463934</v>
      </c>
      <c r="U35" s="119">
        <f t="shared" si="21"/>
        <v>2355381949</v>
      </c>
      <c r="V35" s="119">
        <f t="shared" si="4"/>
        <v>92.134632902167965</v>
      </c>
      <c r="W35" s="119">
        <f t="shared" si="21"/>
        <v>2680353100</v>
      </c>
      <c r="X35" s="119">
        <f t="shared" si="5"/>
        <v>91.803376053495313</v>
      </c>
      <c r="Y35" s="119">
        <f t="shared" si="21"/>
        <v>2847355151</v>
      </c>
      <c r="Z35" s="119">
        <f t="shared" si="6"/>
        <v>24.232855224171342</v>
      </c>
      <c r="AA35" s="119">
        <f>AA36+AA39</f>
        <v>709080000</v>
      </c>
      <c r="AB35" s="111">
        <f t="shared" si="19"/>
        <v>96.475313992972474</v>
      </c>
      <c r="AC35" s="112">
        <f t="shared" si="20"/>
        <v>0.96475313992972467</v>
      </c>
      <c r="AD35" s="111">
        <f t="shared" si="7"/>
        <v>94.838394664463934</v>
      </c>
      <c r="AE35" s="112">
        <f t="shared" si="8"/>
        <v>0.94838394664463932</v>
      </c>
      <c r="AF35" s="112">
        <f t="shared" si="9"/>
        <v>92.134632902167965</v>
      </c>
      <c r="AG35" s="112">
        <f t="shared" si="10"/>
        <v>0.92134632902167968</v>
      </c>
      <c r="AH35" s="112">
        <f t="shared" si="11"/>
        <v>91.803376053495313</v>
      </c>
      <c r="AI35" s="112">
        <f t="shared" si="12"/>
        <v>0.91803376053495311</v>
      </c>
      <c r="AJ35" s="112">
        <f t="shared" si="13"/>
        <v>24.232855224171342</v>
      </c>
      <c r="AK35" s="112">
        <f t="shared" si="14"/>
        <v>0.2423285522417134</v>
      </c>
      <c r="AL35" s="110">
        <v>1</v>
      </c>
      <c r="AM35" s="119">
        <f t="shared" si="17"/>
        <v>10902766893</v>
      </c>
      <c r="AN35" s="113">
        <f t="shared" si="15"/>
        <v>1</v>
      </c>
      <c r="AO35" s="112">
        <f t="shared" si="16"/>
        <v>0.78917217691066721</v>
      </c>
    </row>
    <row r="36" spans="1:42" s="44" customFormat="1" ht="99" customHeight="1" x14ac:dyDescent="0.25">
      <c r="A36" s="59"/>
      <c r="B36" s="60"/>
      <c r="C36" s="60" t="s">
        <v>102</v>
      </c>
      <c r="D36" s="61" t="s">
        <v>98</v>
      </c>
      <c r="E36" s="62">
        <v>1</v>
      </c>
      <c r="F36" s="62">
        <v>1</v>
      </c>
      <c r="G36" s="95">
        <f t="shared" si="1"/>
        <v>7505187645</v>
      </c>
      <c r="H36" s="96">
        <v>1</v>
      </c>
      <c r="I36" s="97">
        <f>SUM(I37:I38)</f>
        <v>68213395</v>
      </c>
      <c r="J36" s="96">
        <v>1</v>
      </c>
      <c r="K36" s="97">
        <f>SUM(K37:K38)</f>
        <v>1548374250</v>
      </c>
      <c r="L36" s="96">
        <v>1</v>
      </c>
      <c r="M36" s="97">
        <f>SUM(M37:M38)</f>
        <v>1851270000</v>
      </c>
      <c r="N36" s="96">
        <v>1</v>
      </c>
      <c r="O36" s="97">
        <f>SUM(O37:O38)</f>
        <v>1965320000</v>
      </c>
      <c r="P36" s="96">
        <v>1</v>
      </c>
      <c r="Q36" s="97">
        <f>SUM(Q37:Q38)</f>
        <v>2072010000</v>
      </c>
      <c r="R36" s="97">
        <f t="shared" si="18"/>
        <v>60.475658776403087</v>
      </c>
      <c r="S36" s="97">
        <f>SUM(S37:S38)</f>
        <v>41252500</v>
      </c>
      <c r="T36" s="97">
        <f t="shared" si="3"/>
        <v>98.204681458633146</v>
      </c>
      <c r="U36" s="102">
        <f>SUM(U37:U38)</f>
        <v>1520576000</v>
      </c>
      <c r="V36" s="97">
        <f t="shared" si="4"/>
        <v>97.679430877181602</v>
      </c>
      <c r="W36" s="103">
        <f>SUM(W37:W38)</f>
        <v>1808310000</v>
      </c>
      <c r="X36" s="97">
        <f t="shared" si="5"/>
        <v>97.285429344839514</v>
      </c>
      <c r="Y36" s="103">
        <f>SUM(Y37:Y38)</f>
        <v>1911970000</v>
      </c>
      <c r="Z36" s="97">
        <f t="shared" si="6"/>
        <v>30.095414597419897</v>
      </c>
      <c r="AA36" s="97">
        <f>SUM(AA37:AA38)</f>
        <v>623580000</v>
      </c>
      <c r="AB36" s="98">
        <f t="shared" si="19"/>
        <v>60.475658776403087</v>
      </c>
      <c r="AC36" s="126">
        <f t="shared" si="20"/>
        <v>0.60475658776403085</v>
      </c>
      <c r="AD36" s="98">
        <f t="shared" si="7"/>
        <v>98.204681458633146</v>
      </c>
      <c r="AE36" s="126">
        <f t="shared" si="8"/>
        <v>0.98204681458633147</v>
      </c>
      <c r="AF36" s="126">
        <f t="shared" si="9"/>
        <v>97.679430877181602</v>
      </c>
      <c r="AG36" s="126">
        <f t="shared" si="10"/>
        <v>0.97679430877181606</v>
      </c>
      <c r="AH36" s="126">
        <f t="shared" si="11"/>
        <v>97.285429344839514</v>
      </c>
      <c r="AI36" s="126">
        <f t="shared" si="12"/>
        <v>0.97285429344839514</v>
      </c>
      <c r="AJ36" s="126">
        <f t="shared" si="13"/>
        <v>30.095414597419897</v>
      </c>
      <c r="AK36" s="126">
        <f t="shared" si="14"/>
        <v>0.30095414597419895</v>
      </c>
      <c r="AL36" s="96">
        <f>R36</f>
        <v>60.475658776403087</v>
      </c>
      <c r="AM36" s="119">
        <f t="shared" si="17"/>
        <v>5905688500</v>
      </c>
      <c r="AN36" s="127">
        <f t="shared" si="15"/>
        <v>60.475658776403087</v>
      </c>
      <c r="AO36" s="126">
        <f t="shared" si="16"/>
        <v>0.78688085885959214</v>
      </c>
    </row>
    <row r="37" spans="1:42" s="44" customFormat="1" ht="98.5" customHeight="1" x14ac:dyDescent="0.25">
      <c r="A37" s="67"/>
      <c r="B37" s="67"/>
      <c r="C37" s="67" t="s">
        <v>152</v>
      </c>
      <c r="D37" s="64" t="s">
        <v>153</v>
      </c>
      <c r="E37" s="65" t="s">
        <v>154</v>
      </c>
      <c r="F37" s="65" t="s">
        <v>154</v>
      </c>
      <c r="G37" s="95">
        <f t="shared" si="1"/>
        <v>170795000</v>
      </c>
      <c r="H37" s="93" t="s">
        <v>154</v>
      </c>
      <c r="I37" s="123">
        <v>35795000</v>
      </c>
      <c r="J37" s="93" t="s">
        <v>154</v>
      </c>
      <c r="K37" s="124">
        <v>30000000</v>
      </c>
      <c r="L37" s="93" t="s">
        <v>154</v>
      </c>
      <c r="M37" s="124">
        <v>30000000</v>
      </c>
      <c r="N37" s="93" t="s">
        <v>154</v>
      </c>
      <c r="O37" s="124">
        <v>30000000</v>
      </c>
      <c r="P37" s="93" t="s">
        <v>154</v>
      </c>
      <c r="Q37" s="131">
        <v>45000000</v>
      </c>
      <c r="R37" s="97">
        <f t="shared" si="18"/>
        <v>88.015085905852771</v>
      </c>
      <c r="S37" s="123">
        <v>31505000</v>
      </c>
      <c r="T37" s="97">
        <f t="shared" si="3"/>
        <v>100</v>
      </c>
      <c r="U37" s="124">
        <v>30000000</v>
      </c>
      <c r="V37" s="97">
        <f t="shared" si="4"/>
        <v>100</v>
      </c>
      <c r="W37" s="124">
        <v>30000000</v>
      </c>
      <c r="X37" s="97">
        <f t="shared" si="5"/>
        <v>100</v>
      </c>
      <c r="Y37" s="124">
        <v>30000000</v>
      </c>
      <c r="Z37" s="97">
        <f t="shared" si="6"/>
        <v>48.333333333333336</v>
      </c>
      <c r="AA37" s="133">
        <v>21750000</v>
      </c>
      <c r="AB37" s="98"/>
      <c r="AC37" s="126">
        <f t="shared" si="20"/>
        <v>0.88015085905852775</v>
      </c>
      <c r="AD37" s="98"/>
      <c r="AE37" s="126">
        <f t="shared" si="8"/>
        <v>1</v>
      </c>
      <c r="AF37" s="126"/>
      <c r="AG37" s="126">
        <f t="shared" si="10"/>
        <v>1</v>
      </c>
      <c r="AH37" s="126"/>
      <c r="AI37" s="126">
        <f t="shared" si="12"/>
        <v>1</v>
      </c>
      <c r="AJ37" s="126"/>
      <c r="AK37" s="126">
        <f t="shared" si="14"/>
        <v>0.48333333333333334</v>
      </c>
      <c r="AL37" s="96"/>
      <c r="AM37" s="119">
        <f t="shared" si="17"/>
        <v>143255000</v>
      </c>
      <c r="AN37" s="127"/>
      <c r="AO37" s="126">
        <f t="shared" si="16"/>
        <v>0.83875406188705759</v>
      </c>
    </row>
    <row r="38" spans="1:42" s="44" customFormat="1" ht="107.5" customHeight="1" x14ac:dyDescent="0.25">
      <c r="A38" s="67"/>
      <c r="B38" s="67"/>
      <c r="C38" s="67" t="s">
        <v>155</v>
      </c>
      <c r="D38" s="68" t="s">
        <v>156</v>
      </c>
      <c r="E38" s="65" t="s">
        <v>168</v>
      </c>
      <c r="F38" s="65" t="s">
        <v>168</v>
      </c>
      <c r="G38" s="95">
        <f t="shared" si="1"/>
        <v>7334392645</v>
      </c>
      <c r="H38" s="93" t="s">
        <v>168</v>
      </c>
      <c r="I38" s="123">
        <v>32418395</v>
      </c>
      <c r="J38" s="93" t="s">
        <v>168</v>
      </c>
      <c r="K38" s="94">
        <v>1518374250</v>
      </c>
      <c r="L38" s="93" t="s">
        <v>168</v>
      </c>
      <c r="M38" s="94">
        <v>1821270000</v>
      </c>
      <c r="N38" s="93" t="s">
        <v>168</v>
      </c>
      <c r="O38" s="125">
        <v>1935320000</v>
      </c>
      <c r="P38" s="93" t="s">
        <v>168</v>
      </c>
      <c r="Q38" s="129">
        <v>2027010000</v>
      </c>
      <c r="R38" s="97">
        <f t="shared" si="18"/>
        <v>30.067805639360003</v>
      </c>
      <c r="S38" s="123">
        <v>9747500</v>
      </c>
      <c r="T38" s="97">
        <f t="shared" si="3"/>
        <v>98.169209600334042</v>
      </c>
      <c r="U38" s="90">
        <v>1490576000</v>
      </c>
      <c r="V38" s="97">
        <f t="shared" si="4"/>
        <v>97.641206410911067</v>
      </c>
      <c r="W38" s="90">
        <v>1778310000</v>
      </c>
      <c r="X38" s="97">
        <f t="shared" si="5"/>
        <v>97.243349936961337</v>
      </c>
      <c r="Y38" s="90">
        <v>1881970000</v>
      </c>
      <c r="Z38" s="97">
        <f t="shared" si="6"/>
        <v>29.690529400446962</v>
      </c>
      <c r="AA38" s="133">
        <v>601830000</v>
      </c>
      <c r="AB38" s="98"/>
      <c r="AC38" s="126">
        <f t="shared" si="20"/>
        <v>0.30067805639360001</v>
      </c>
      <c r="AD38" s="98"/>
      <c r="AE38" s="126">
        <f t="shared" si="8"/>
        <v>0.9816920960033404</v>
      </c>
      <c r="AF38" s="126"/>
      <c r="AG38" s="126">
        <f t="shared" si="10"/>
        <v>0.97641206410911063</v>
      </c>
      <c r="AH38" s="126"/>
      <c r="AI38" s="126">
        <f t="shared" si="12"/>
        <v>0.97243349936961332</v>
      </c>
      <c r="AJ38" s="126"/>
      <c r="AK38" s="126">
        <f t="shared" si="14"/>
        <v>0.29690529400446963</v>
      </c>
      <c r="AL38" s="96"/>
      <c r="AM38" s="119">
        <f t="shared" si="17"/>
        <v>5762433500</v>
      </c>
      <c r="AN38" s="127"/>
      <c r="AO38" s="126">
        <f t="shared" si="16"/>
        <v>0.78567289466406798</v>
      </c>
    </row>
    <row r="39" spans="1:42" s="44" customFormat="1" ht="100.5" customHeight="1" x14ac:dyDescent="0.25">
      <c r="A39" s="59"/>
      <c r="B39" s="60"/>
      <c r="C39" s="60" t="s">
        <v>99</v>
      </c>
      <c r="D39" s="61" t="s">
        <v>100</v>
      </c>
      <c r="E39" s="62">
        <v>1</v>
      </c>
      <c r="F39" s="62">
        <v>1</v>
      </c>
      <c r="G39" s="95">
        <f t="shared" si="1"/>
        <v>6310260000</v>
      </c>
      <c r="H39" s="96">
        <v>1</v>
      </c>
      <c r="I39" s="97">
        <f>SUM(I40:I41)</f>
        <v>2326800000</v>
      </c>
      <c r="J39" s="96">
        <v>1</v>
      </c>
      <c r="K39" s="97">
        <f>SUM(K40:K41)</f>
        <v>935200000</v>
      </c>
      <c r="L39" s="96">
        <v>1</v>
      </c>
      <c r="M39" s="97">
        <f>SUM(M40:M41)</f>
        <v>1057900000</v>
      </c>
      <c r="N39" s="96">
        <v>1</v>
      </c>
      <c r="O39" s="97">
        <f>SUM(O40:O41)</f>
        <v>1136260000</v>
      </c>
      <c r="P39" s="96">
        <v>1</v>
      </c>
      <c r="Q39" s="97">
        <f>SUM(Q40:Q41)</f>
        <v>854100000</v>
      </c>
      <c r="R39" s="97">
        <f t="shared" si="18"/>
        <v>97.530694215231222</v>
      </c>
      <c r="S39" s="97">
        <f>SUM(S40:S41)</f>
        <v>2269344193</v>
      </c>
      <c r="T39" s="97">
        <f t="shared" si="3"/>
        <v>89.26496460650128</v>
      </c>
      <c r="U39" s="100">
        <f>SUM(U40:U41)</f>
        <v>834805949</v>
      </c>
      <c r="V39" s="97">
        <f t="shared" si="4"/>
        <v>82.431524718782484</v>
      </c>
      <c r="W39" s="104">
        <f>SUM(W40:W41)</f>
        <v>872043100</v>
      </c>
      <c r="X39" s="97">
        <f t="shared" si="5"/>
        <v>82.321400999771171</v>
      </c>
      <c r="Y39" s="104">
        <f>SUM(Y40:Y41)</f>
        <v>935385151</v>
      </c>
      <c r="Z39" s="97">
        <f t="shared" si="6"/>
        <v>10.010537407797681</v>
      </c>
      <c r="AA39" s="90">
        <f>SUM(AA40:AA41)</f>
        <v>85500000</v>
      </c>
      <c r="AB39" s="98">
        <f t="shared" si="19"/>
        <v>97.530694215231222</v>
      </c>
      <c r="AC39" s="126">
        <f t="shared" si="20"/>
        <v>0.97530694215231217</v>
      </c>
      <c r="AD39" s="98">
        <f t="shared" si="7"/>
        <v>89.26496460650128</v>
      </c>
      <c r="AE39" s="126">
        <f t="shared" si="8"/>
        <v>0.89264964606501285</v>
      </c>
      <c r="AF39" s="126">
        <f t="shared" si="9"/>
        <v>82.431524718782484</v>
      </c>
      <c r="AG39" s="126">
        <f t="shared" si="10"/>
        <v>0.8243152471878249</v>
      </c>
      <c r="AH39" s="126">
        <f t="shared" si="11"/>
        <v>82.321400999771171</v>
      </c>
      <c r="AI39" s="126">
        <f t="shared" si="12"/>
        <v>0.82321400999771177</v>
      </c>
      <c r="AJ39" s="126">
        <f t="shared" si="13"/>
        <v>10.010537407797681</v>
      </c>
      <c r="AK39" s="126">
        <f t="shared" si="14"/>
        <v>0.10010537407797682</v>
      </c>
      <c r="AL39" s="96">
        <f>R39</f>
        <v>97.530694215231222</v>
      </c>
      <c r="AM39" s="119">
        <f t="shared" si="17"/>
        <v>4997078393</v>
      </c>
      <c r="AN39" s="127">
        <f t="shared" si="15"/>
        <v>97.530694215231222</v>
      </c>
      <c r="AO39" s="126">
        <f t="shared" si="16"/>
        <v>0.79189738505227991</v>
      </c>
    </row>
    <row r="40" spans="1:42" s="44" customFormat="1" ht="99" customHeight="1" x14ac:dyDescent="0.25">
      <c r="A40" s="67"/>
      <c r="B40" s="67"/>
      <c r="C40" s="67" t="s">
        <v>157</v>
      </c>
      <c r="D40" s="64" t="s">
        <v>158</v>
      </c>
      <c r="E40" s="63" t="s">
        <v>159</v>
      </c>
      <c r="F40" s="63" t="s">
        <v>159</v>
      </c>
      <c r="G40" s="95">
        <f t="shared" si="1"/>
        <v>4548360000</v>
      </c>
      <c r="H40" s="105" t="s">
        <v>159</v>
      </c>
      <c r="I40" s="123">
        <v>1142400000</v>
      </c>
      <c r="J40" s="105" t="s">
        <v>159</v>
      </c>
      <c r="K40" s="100">
        <v>812800000</v>
      </c>
      <c r="L40" s="105" t="s">
        <v>159</v>
      </c>
      <c r="M40" s="124">
        <v>910600000</v>
      </c>
      <c r="N40" s="105" t="s">
        <v>159</v>
      </c>
      <c r="O40" s="125">
        <v>999460000</v>
      </c>
      <c r="P40" s="105" t="s">
        <v>159</v>
      </c>
      <c r="Q40" s="129">
        <v>683100000</v>
      </c>
      <c r="R40" s="97">
        <f t="shared" si="18"/>
        <v>96.353658350840334</v>
      </c>
      <c r="S40" s="123">
        <v>1100744193</v>
      </c>
      <c r="T40" s="97">
        <f t="shared" si="3"/>
        <v>87.648369709645664</v>
      </c>
      <c r="U40" s="92">
        <v>712405949</v>
      </c>
      <c r="V40" s="97">
        <f t="shared" si="4"/>
        <v>81.269833077092031</v>
      </c>
      <c r="W40" s="90">
        <v>740043100</v>
      </c>
      <c r="X40" s="97">
        <f t="shared" si="5"/>
        <v>79.901661997478641</v>
      </c>
      <c r="Y40" s="90">
        <v>798585151</v>
      </c>
      <c r="Z40" s="97">
        <f t="shared" si="6"/>
        <v>0</v>
      </c>
      <c r="AA40" s="128"/>
      <c r="AB40" s="98"/>
      <c r="AC40" s="126">
        <f t="shared" si="20"/>
        <v>0.96353658350840332</v>
      </c>
      <c r="AD40" s="98"/>
      <c r="AE40" s="126">
        <f t="shared" si="8"/>
        <v>0.87648369709645668</v>
      </c>
      <c r="AF40" s="126"/>
      <c r="AG40" s="126">
        <f t="shared" si="10"/>
        <v>0.81269833077092024</v>
      </c>
      <c r="AH40" s="126"/>
      <c r="AI40" s="126">
        <f t="shared" si="12"/>
        <v>0.79901661997478635</v>
      </c>
      <c r="AJ40" s="126"/>
      <c r="AK40" s="126">
        <f t="shared" si="14"/>
        <v>0</v>
      </c>
      <c r="AL40" s="96"/>
      <c r="AM40" s="119">
        <f t="shared" si="17"/>
        <v>3351778393</v>
      </c>
      <c r="AN40" s="127"/>
      <c r="AO40" s="126">
        <f t="shared" si="16"/>
        <v>0.73692020706364492</v>
      </c>
    </row>
    <row r="41" spans="1:42" s="44" customFormat="1" ht="101" customHeight="1" x14ac:dyDescent="0.25">
      <c r="A41" s="63"/>
      <c r="B41" s="63"/>
      <c r="C41" s="63" t="s">
        <v>160</v>
      </c>
      <c r="D41" s="64" t="s">
        <v>161</v>
      </c>
      <c r="E41" s="63" t="s">
        <v>162</v>
      </c>
      <c r="F41" s="63" t="s">
        <v>162</v>
      </c>
      <c r="G41" s="95">
        <f t="shared" si="1"/>
        <v>1761900000</v>
      </c>
      <c r="H41" s="105" t="s">
        <v>162</v>
      </c>
      <c r="I41" s="123">
        <v>1184400000</v>
      </c>
      <c r="J41" s="105" t="s">
        <v>162</v>
      </c>
      <c r="K41" s="90">
        <v>122400000</v>
      </c>
      <c r="L41" s="105" t="s">
        <v>162</v>
      </c>
      <c r="M41" s="90">
        <v>147300000</v>
      </c>
      <c r="N41" s="105" t="s">
        <v>162</v>
      </c>
      <c r="O41" s="90">
        <v>136800000</v>
      </c>
      <c r="P41" s="105" t="s">
        <v>162</v>
      </c>
      <c r="Q41" s="132">
        <v>171000000</v>
      </c>
      <c r="R41" s="97">
        <f t="shared" si="18"/>
        <v>98.665991219182715</v>
      </c>
      <c r="S41" s="123">
        <v>1168600000</v>
      </c>
      <c r="T41" s="97">
        <f t="shared" si="3"/>
        <v>100</v>
      </c>
      <c r="U41" s="90">
        <v>122400000</v>
      </c>
      <c r="V41" s="97">
        <f t="shared" si="4"/>
        <v>89.613034623217928</v>
      </c>
      <c r="W41" s="90">
        <v>132000000</v>
      </c>
      <c r="X41" s="97">
        <f t="shared" si="5"/>
        <v>100</v>
      </c>
      <c r="Y41" s="90">
        <v>136800000</v>
      </c>
      <c r="Z41" s="97">
        <f t="shared" si="6"/>
        <v>50</v>
      </c>
      <c r="AA41" s="133">
        <v>85500000</v>
      </c>
      <c r="AB41" s="98"/>
      <c r="AC41" s="126">
        <f t="shared" si="20"/>
        <v>0.98665991219182714</v>
      </c>
      <c r="AD41" s="98"/>
      <c r="AE41" s="126">
        <f t="shared" si="8"/>
        <v>1</v>
      </c>
      <c r="AF41" s="126"/>
      <c r="AG41" s="126">
        <f t="shared" si="10"/>
        <v>0.89613034623217924</v>
      </c>
      <c r="AH41" s="126"/>
      <c r="AI41" s="126">
        <f t="shared" si="12"/>
        <v>1</v>
      </c>
      <c r="AJ41" s="126"/>
      <c r="AK41" s="126">
        <f t="shared" si="14"/>
        <v>0.5</v>
      </c>
      <c r="AL41" s="96"/>
      <c r="AM41" s="119">
        <f t="shared" si="17"/>
        <v>1645300000</v>
      </c>
      <c r="AN41" s="127"/>
      <c r="AO41" s="126">
        <f t="shared" si="16"/>
        <v>0.93382144276065615</v>
      </c>
    </row>
    <row r="42" spans="1:42" s="52" customFormat="1" ht="101" customHeight="1" x14ac:dyDescent="0.25">
      <c r="A42" s="85">
        <v>3</v>
      </c>
      <c r="B42" s="60" t="s">
        <v>48</v>
      </c>
      <c r="C42" s="60" t="s">
        <v>164</v>
      </c>
      <c r="D42" s="86"/>
      <c r="E42" s="87">
        <v>1</v>
      </c>
      <c r="F42" s="87">
        <v>1</v>
      </c>
      <c r="G42" s="91">
        <f t="shared" si="1"/>
        <v>7410000</v>
      </c>
      <c r="H42" s="110">
        <v>1</v>
      </c>
      <c r="I42" s="119">
        <f>I43</f>
        <v>7410000</v>
      </c>
      <c r="J42" s="110">
        <v>1</v>
      </c>
      <c r="K42" s="119"/>
      <c r="L42" s="110">
        <v>1</v>
      </c>
      <c r="M42" s="119"/>
      <c r="N42" s="110">
        <v>1</v>
      </c>
      <c r="O42" s="119"/>
      <c r="P42" s="110">
        <v>1</v>
      </c>
      <c r="Q42" s="119"/>
      <c r="R42" s="119">
        <f t="shared" si="18"/>
        <v>91.228070175438589</v>
      </c>
      <c r="S42" s="119">
        <f>S43</f>
        <v>6760000</v>
      </c>
      <c r="T42" s="119"/>
      <c r="U42" s="114"/>
      <c r="V42" s="119"/>
      <c r="W42" s="115"/>
      <c r="X42" s="119"/>
      <c r="Y42" s="115"/>
      <c r="Z42" s="119"/>
      <c r="AA42" s="115"/>
      <c r="AB42" s="111">
        <f t="shared" si="19"/>
        <v>91.228070175438589</v>
      </c>
      <c r="AC42" s="112">
        <f t="shared" si="20"/>
        <v>0.91228070175438591</v>
      </c>
      <c r="AD42" s="111">
        <f t="shared" si="7"/>
        <v>0</v>
      </c>
      <c r="AE42" s="112"/>
      <c r="AF42" s="112">
        <f t="shared" si="9"/>
        <v>0</v>
      </c>
      <c r="AG42" s="112"/>
      <c r="AH42" s="112">
        <f t="shared" si="11"/>
        <v>0</v>
      </c>
      <c r="AI42" s="112"/>
      <c r="AJ42" s="112">
        <f t="shared" si="13"/>
        <v>0</v>
      </c>
      <c r="AK42" s="112"/>
      <c r="AL42" s="110">
        <v>1</v>
      </c>
      <c r="AM42" s="119">
        <f t="shared" si="17"/>
        <v>6760000</v>
      </c>
      <c r="AN42" s="113">
        <f t="shared" si="15"/>
        <v>1</v>
      </c>
      <c r="AO42" s="112">
        <f t="shared" si="16"/>
        <v>0.91228070175438591</v>
      </c>
    </row>
    <row r="43" spans="1:42" s="44" customFormat="1" ht="99.5" customHeight="1" x14ac:dyDescent="0.25">
      <c r="A43" s="59"/>
      <c r="B43" s="60"/>
      <c r="C43" s="69" t="s">
        <v>165</v>
      </c>
      <c r="D43" s="61" t="s">
        <v>118</v>
      </c>
      <c r="E43" s="62" t="s">
        <v>105</v>
      </c>
      <c r="F43" s="62" t="s">
        <v>105</v>
      </c>
      <c r="G43" s="95">
        <f t="shared" si="1"/>
        <v>7410000</v>
      </c>
      <c r="H43" s="96" t="s">
        <v>105</v>
      </c>
      <c r="I43" s="123">
        <v>7410000</v>
      </c>
      <c r="J43" s="96" t="s">
        <v>105</v>
      </c>
      <c r="K43" s="97"/>
      <c r="L43" s="96" t="s">
        <v>105</v>
      </c>
      <c r="M43" s="97"/>
      <c r="N43" s="96" t="s">
        <v>105</v>
      </c>
      <c r="O43" s="97"/>
      <c r="P43" s="96" t="s">
        <v>105</v>
      </c>
      <c r="Q43" s="97"/>
      <c r="R43" s="97">
        <f t="shared" si="18"/>
        <v>91.228070175438589</v>
      </c>
      <c r="S43" s="121">
        <v>6760000</v>
      </c>
      <c r="T43" s="97"/>
      <c r="U43" s="117"/>
      <c r="V43" s="97"/>
      <c r="W43" s="128"/>
      <c r="X43" s="97"/>
      <c r="Y43" s="128"/>
      <c r="Z43" s="97"/>
      <c r="AA43" s="128"/>
      <c r="AB43" s="98"/>
      <c r="AC43" s="126">
        <f t="shared" si="20"/>
        <v>0.91228070175438591</v>
      </c>
      <c r="AD43" s="98"/>
      <c r="AE43" s="126"/>
      <c r="AF43" s="126"/>
      <c r="AG43" s="126"/>
      <c r="AH43" s="126"/>
      <c r="AI43" s="126"/>
      <c r="AJ43" s="126"/>
      <c r="AK43" s="126"/>
      <c r="AL43" s="96">
        <v>0</v>
      </c>
      <c r="AM43" s="119">
        <f t="shared" si="17"/>
        <v>6760000</v>
      </c>
      <c r="AN43" s="127"/>
      <c r="AO43" s="126">
        <f t="shared" si="16"/>
        <v>0.91228070175438591</v>
      </c>
    </row>
    <row r="44" spans="1:42" s="52" customFormat="1" ht="105" customHeight="1" x14ac:dyDescent="0.25">
      <c r="A44" s="85">
        <v>4</v>
      </c>
      <c r="B44" s="60" t="s">
        <v>48</v>
      </c>
      <c r="C44" s="60" t="s">
        <v>50</v>
      </c>
      <c r="D44" s="86" t="s">
        <v>101</v>
      </c>
      <c r="E44" s="87">
        <v>1</v>
      </c>
      <c r="F44" s="87">
        <v>1</v>
      </c>
      <c r="G44" s="91">
        <f t="shared" si="1"/>
        <v>132400268</v>
      </c>
      <c r="H44" s="110">
        <v>1</v>
      </c>
      <c r="I44" s="119">
        <f>SUM(I45:I46)</f>
        <v>33306336</v>
      </c>
      <c r="J44" s="110">
        <v>1</v>
      </c>
      <c r="K44" s="119">
        <f>K46</f>
        <v>8383932</v>
      </c>
      <c r="L44" s="110">
        <v>1</v>
      </c>
      <c r="M44" s="119">
        <f>SUM(M46)</f>
        <v>32100000</v>
      </c>
      <c r="N44" s="110">
        <v>1</v>
      </c>
      <c r="O44" s="119">
        <f>SUM(O46)</f>
        <v>31310000</v>
      </c>
      <c r="P44" s="110">
        <v>1</v>
      </c>
      <c r="Q44" s="119">
        <f>SUM(Q46)</f>
        <v>27300000</v>
      </c>
      <c r="R44" s="119">
        <f t="shared" si="18"/>
        <v>96.427106241887429</v>
      </c>
      <c r="S44" s="119">
        <f>SUM(S45:S46)</f>
        <v>32116336</v>
      </c>
      <c r="T44" s="119">
        <f t="shared" si="3"/>
        <v>50.09582615889537</v>
      </c>
      <c r="U44" s="91">
        <f>U46</f>
        <v>4200000</v>
      </c>
      <c r="V44" s="119">
        <f t="shared" si="4"/>
        <v>99.688473520249218</v>
      </c>
      <c r="W44" s="116">
        <f>W46</f>
        <v>32000000</v>
      </c>
      <c r="X44" s="119">
        <f t="shared" si="5"/>
        <v>83.359948898115618</v>
      </c>
      <c r="Y44" s="118">
        <f>Y46</f>
        <v>26100000</v>
      </c>
      <c r="Z44" s="119">
        <f t="shared" si="6"/>
        <v>42.490842490842489</v>
      </c>
      <c r="AA44" s="109">
        <f>AA46</f>
        <v>11600000</v>
      </c>
      <c r="AB44" s="111">
        <f t="shared" si="19"/>
        <v>96.427106241887429</v>
      </c>
      <c r="AC44" s="112">
        <f t="shared" si="20"/>
        <v>0.96427106241887428</v>
      </c>
      <c r="AD44" s="111">
        <f t="shared" si="7"/>
        <v>50.09582615889537</v>
      </c>
      <c r="AE44" s="112">
        <f t="shared" si="8"/>
        <v>0.50095826158895373</v>
      </c>
      <c r="AF44" s="112">
        <f t="shared" si="9"/>
        <v>99.688473520249218</v>
      </c>
      <c r="AG44" s="112">
        <f t="shared" si="10"/>
        <v>0.99688473520249221</v>
      </c>
      <c r="AH44" s="112">
        <f t="shared" si="11"/>
        <v>83.359948898115618</v>
      </c>
      <c r="AI44" s="112">
        <f t="shared" si="12"/>
        <v>0.83359948898115621</v>
      </c>
      <c r="AJ44" s="112">
        <f t="shared" si="13"/>
        <v>42.490842490842489</v>
      </c>
      <c r="AK44" s="112">
        <f t="shared" si="14"/>
        <v>0.4249084249084249</v>
      </c>
      <c r="AL44" s="110">
        <v>1</v>
      </c>
      <c r="AM44" s="119">
        <f t="shared" si="17"/>
        <v>106016336</v>
      </c>
      <c r="AN44" s="113">
        <f t="shared" si="15"/>
        <v>1</v>
      </c>
      <c r="AO44" s="112">
        <f t="shared" si="16"/>
        <v>0.80072599248817233</v>
      </c>
    </row>
    <row r="45" spans="1:42" s="44" customFormat="1" ht="99" customHeight="1" x14ac:dyDescent="0.25">
      <c r="A45" s="59"/>
      <c r="B45" s="60"/>
      <c r="C45" s="69" t="s">
        <v>163</v>
      </c>
      <c r="D45" s="61" t="s">
        <v>118</v>
      </c>
      <c r="E45" s="62" t="s">
        <v>105</v>
      </c>
      <c r="F45" s="62" t="s">
        <v>105</v>
      </c>
      <c r="G45" s="95">
        <f t="shared" si="1"/>
        <v>10000000</v>
      </c>
      <c r="H45" s="96" t="s">
        <v>105</v>
      </c>
      <c r="I45" s="123">
        <v>10000000</v>
      </c>
      <c r="J45" s="96" t="s">
        <v>105</v>
      </c>
      <c r="K45" s="97"/>
      <c r="L45" s="96" t="s">
        <v>105</v>
      </c>
      <c r="M45" s="97"/>
      <c r="N45" s="96" t="s">
        <v>105</v>
      </c>
      <c r="O45" s="97"/>
      <c r="P45" s="96" t="s">
        <v>105</v>
      </c>
      <c r="Q45" s="97"/>
      <c r="R45" s="97">
        <f t="shared" si="18"/>
        <v>100</v>
      </c>
      <c r="S45" s="123">
        <v>10000000</v>
      </c>
      <c r="T45" s="97"/>
      <c r="U45" s="117"/>
      <c r="V45" s="97"/>
      <c r="W45" s="128"/>
      <c r="X45" s="97"/>
      <c r="Y45" s="128"/>
      <c r="Z45" s="97"/>
      <c r="AA45" s="128"/>
      <c r="AB45" s="98"/>
      <c r="AC45" s="126">
        <f t="shared" si="20"/>
        <v>1</v>
      </c>
      <c r="AD45" s="98"/>
      <c r="AE45" s="126"/>
      <c r="AF45" s="126"/>
      <c r="AG45" s="126"/>
      <c r="AH45" s="126"/>
      <c r="AI45" s="126"/>
      <c r="AJ45" s="126"/>
      <c r="AK45" s="126"/>
      <c r="AL45" s="96">
        <v>0</v>
      </c>
      <c r="AM45" s="119">
        <f t="shared" si="17"/>
        <v>10000000</v>
      </c>
      <c r="AN45" s="127"/>
      <c r="AO45" s="126">
        <f t="shared" si="16"/>
        <v>1</v>
      </c>
    </row>
    <row r="46" spans="1:42" s="44" customFormat="1" ht="95" customHeight="1" x14ac:dyDescent="0.25">
      <c r="A46" s="59"/>
      <c r="B46" s="60"/>
      <c r="C46" s="60" t="s">
        <v>163</v>
      </c>
      <c r="D46" s="61" t="s">
        <v>104</v>
      </c>
      <c r="E46" s="62" t="s">
        <v>105</v>
      </c>
      <c r="F46" s="62" t="s">
        <v>105</v>
      </c>
      <c r="G46" s="95">
        <f t="shared" si="1"/>
        <v>122400268</v>
      </c>
      <c r="H46" s="96" t="s">
        <v>105</v>
      </c>
      <c r="I46" s="123">
        <v>23306336</v>
      </c>
      <c r="J46" s="96" t="s">
        <v>105</v>
      </c>
      <c r="K46" s="97">
        <v>8383932</v>
      </c>
      <c r="L46" s="96" t="s">
        <v>105</v>
      </c>
      <c r="M46" s="97">
        <v>32100000</v>
      </c>
      <c r="N46" s="96" t="s">
        <v>105</v>
      </c>
      <c r="O46" s="97">
        <v>31310000</v>
      </c>
      <c r="P46" s="96" t="s">
        <v>105</v>
      </c>
      <c r="Q46" s="131">
        <v>27300000</v>
      </c>
      <c r="R46" s="97">
        <f t="shared" si="18"/>
        <v>94.894092318929921</v>
      </c>
      <c r="S46" s="123">
        <v>22116336</v>
      </c>
      <c r="T46" s="97">
        <f t="shared" si="3"/>
        <v>50.09582615889537</v>
      </c>
      <c r="U46" s="97">
        <v>4200000</v>
      </c>
      <c r="V46" s="97">
        <f t="shared" si="4"/>
        <v>99.688473520249218</v>
      </c>
      <c r="W46" s="97">
        <v>32000000</v>
      </c>
      <c r="X46" s="97">
        <f t="shared" si="5"/>
        <v>83.359948898115618</v>
      </c>
      <c r="Y46" s="90">
        <v>26100000</v>
      </c>
      <c r="Z46" s="97">
        <f t="shared" si="6"/>
        <v>42.490842490842489</v>
      </c>
      <c r="AA46" s="133">
        <v>11600000</v>
      </c>
      <c r="AB46" s="98"/>
      <c r="AC46" s="126">
        <f t="shared" si="20"/>
        <v>0.94894092318929923</v>
      </c>
      <c r="AD46" s="98"/>
      <c r="AE46" s="126">
        <f t="shared" si="8"/>
        <v>0.50095826158895373</v>
      </c>
      <c r="AF46" s="126"/>
      <c r="AG46" s="126">
        <f t="shared" si="10"/>
        <v>0.99688473520249221</v>
      </c>
      <c r="AH46" s="126"/>
      <c r="AI46" s="126">
        <f t="shared" si="12"/>
        <v>0.83359948898115621</v>
      </c>
      <c r="AJ46" s="126"/>
      <c r="AK46" s="126">
        <f t="shared" si="14"/>
        <v>0.4249084249084249</v>
      </c>
      <c r="AL46" s="96">
        <v>0</v>
      </c>
      <c r="AM46" s="119">
        <f t="shared" si="17"/>
        <v>96016336</v>
      </c>
      <c r="AN46" s="127"/>
      <c r="AO46" s="126">
        <f t="shared" si="16"/>
        <v>0.78444547196579673</v>
      </c>
    </row>
    <row r="47" spans="1:42" s="44" customFormat="1" ht="100" customHeight="1" x14ac:dyDescent="0.25">
      <c r="A47" s="70"/>
      <c r="B47" s="71"/>
      <c r="C47" s="72"/>
      <c r="D47" s="72"/>
      <c r="E47" s="71" t="s">
        <v>118</v>
      </c>
      <c r="F47" s="71" t="s">
        <v>118</v>
      </c>
      <c r="G47" s="95">
        <f>I47+K47+M47+O47+Q47</f>
        <v>22715548730</v>
      </c>
      <c r="H47" s="128" t="s">
        <v>118</v>
      </c>
      <c r="I47" s="122">
        <f>I44+I42+I35+I10</f>
        <v>2862273563</v>
      </c>
      <c r="J47" s="128" t="s">
        <v>118</v>
      </c>
      <c r="K47" s="122">
        <f t="shared" ref="K47:AA47" si="22">K44+K42+K35+K10</f>
        <v>4701518843</v>
      </c>
      <c r="L47" s="128" t="s">
        <v>118</v>
      </c>
      <c r="M47" s="122">
        <f t="shared" si="22"/>
        <v>5201105332</v>
      </c>
      <c r="N47" s="128" t="s">
        <v>118</v>
      </c>
      <c r="O47" s="122">
        <f t="shared" si="22"/>
        <v>5093356987</v>
      </c>
      <c r="P47" s="128" t="s">
        <v>118</v>
      </c>
      <c r="Q47" s="122">
        <f t="shared" si="22"/>
        <v>4857294005</v>
      </c>
      <c r="R47" s="97">
        <f t="shared" si="18"/>
        <v>96.206446916758253</v>
      </c>
      <c r="S47" s="122">
        <f>S44+S42+S35+S10</f>
        <v>2753691696</v>
      </c>
      <c r="T47" s="97">
        <f t="shared" si="3"/>
        <v>84.533407133257342</v>
      </c>
      <c r="U47" s="122">
        <f t="shared" si="22"/>
        <v>3974354065</v>
      </c>
      <c r="V47" s="97">
        <f t="shared" si="4"/>
        <v>89.761345156314547</v>
      </c>
      <c r="W47" s="122">
        <f t="shared" si="22"/>
        <v>4668582109</v>
      </c>
      <c r="X47" s="97">
        <f t="shared" si="5"/>
        <v>81.700672849381803</v>
      </c>
      <c r="Y47" s="122">
        <f t="shared" si="22"/>
        <v>4161306929</v>
      </c>
      <c r="Z47" s="97">
        <f t="shared" si="6"/>
        <v>26.568237061038268</v>
      </c>
      <c r="AA47" s="122">
        <f t="shared" si="22"/>
        <v>1290497386</v>
      </c>
      <c r="AB47" s="98"/>
      <c r="AC47" s="126">
        <f t="shared" si="20"/>
        <v>0.96206446916758248</v>
      </c>
      <c r="AD47" s="98"/>
      <c r="AE47" s="126">
        <f t="shared" si="8"/>
        <v>0.84533407133257343</v>
      </c>
      <c r="AF47" s="126"/>
      <c r="AG47" s="126">
        <f t="shared" si="10"/>
        <v>0.89761345156314554</v>
      </c>
      <c r="AH47" s="126"/>
      <c r="AI47" s="126">
        <f t="shared" si="12"/>
        <v>0.81700672849381806</v>
      </c>
      <c r="AJ47" s="126"/>
      <c r="AK47" s="126">
        <f t="shared" si="14"/>
        <v>0.26568237061038269</v>
      </c>
      <c r="AL47" s="128"/>
      <c r="AM47" s="119">
        <f>S47+U47+W47+Y47+AA47</f>
        <v>16848432185</v>
      </c>
      <c r="AN47" s="127"/>
      <c r="AO47" s="126">
        <f>AM47/G47*100%</f>
        <v>0.74171363347910635</v>
      </c>
      <c r="AP47" s="44" t="s">
        <v>118</v>
      </c>
    </row>
    <row r="48" spans="1:42" s="107" customFormat="1" ht="16.5" customHeight="1" x14ac:dyDescent="0.35">
      <c r="A48" s="158" t="s">
        <v>4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  <c r="AA48" s="158"/>
      <c r="AB48" s="89">
        <v>1</v>
      </c>
      <c r="AC48" s="89">
        <f>(AC44+AC42+AC35+AC10)/4</f>
        <v>0.9472413075923225</v>
      </c>
      <c r="AD48" s="89">
        <v>1</v>
      </c>
      <c r="AE48" s="89">
        <f>(AE44+AE42+AE35+AE10)/4</f>
        <v>0.5450384016001244</v>
      </c>
      <c r="AF48" s="89">
        <v>1</v>
      </c>
      <c r="AG48" s="89">
        <f>(AG44+AG42+AG35+AG100)/4</f>
        <v>0.47955776605604294</v>
      </c>
      <c r="AH48" s="89">
        <v>1</v>
      </c>
      <c r="AI48" s="89">
        <f>(AI44+AI42+AI35+AI10)/4</f>
        <v>0.60213599212827074</v>
      </c>
      <c r="AJ48" s="89">
        <v>1</v>
      </c>
      <c r="AK48" s="89">
        <f>(AK44+AK42+AK35+AK10)/4</f>
        <v>0.24163226193245668</v>
      </c>
      <c r="AL48" s="106"/>
      <c r="AM48" s="106"/>
      <c r="AN48" s="106"/>
      <c r="AO48" s="106"/>
    </row>
    <row r="49" spans="1:41" s="107" customFormat="1" ht="16.5" customHeight="1" x14ac:dyDescent="0.35">
      <c r="A49" s="158" t="s">
        <v>5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06"/>
      <c r="AC49" s="106"/>
      <c r="AD49" s="106"/>
      <c r="AE49" s="106"/>
      <c r="AF49" s="106"/>
      <c r="AG49" s="106"/>
      <c r="AH49" s="106"/>
      <c r="AI49" s="106"/>
      <c r="AJ49" s="106"/>
      <c r="AK49" s="106"/>
      <c r="AL49" s="106"/>
      <c r="AM49" s="106"/>
      <c r="AN49" s="106"/>
      <c r="AO49" s="106"/>
    </row>
    <row r="50" spans="1:41" s="107" customFormat="1" ht="16.5" customHeight="1" x14ac:dyDescent="0.35">
      <c r="A50" s="159" t="s">
        <v>6</v>
      </c>
      <c r="B50" s="159"/>
      <c r="C50" s="159"/>
      <c r="D50" s="159"/>
      <c r="E50" s="159"/>
      <c r="F50" s="159"/>
      <c r="G50" s="159"/>
      <c r="H50" s="159"/>
      <c r="I50" s="159"/>
      <c r="J50" s="159"/>
      <c r="K50" s="159"/>
      <c r="L50" s="159"/>
      <c r="M50" s="159"/>
      <c r="N50" s="159"/>
      <c r="O50" s="159"/>
      <c r="P50" s="159"/>
      <c r="Q50" s="159"/>
      <c r="R50" s="159"/>
      <c r="S50" s="159"/>
      <c r="T50" s="159"/>
      <c r="U50" s="159"/>
      <c r="V50" s="159"/>
      <c r="W50" s="159"/>
      <c r="X50" s="159"/>
      <c r="Y50" s="159"/>
      <c r="Z50" s="159"/>
      <c r="AA50" s="159"/>
      <c r="AB50" s="159"/>
      <c r="AC50" s="159"/>
      <c r="AD50" s="159"/>
      <c r="AE50" s="159"/>
      <c r="AF50" s="159"/>
      <c r="AG50" s="159"/>
      <c r="AH50" s="159"/>
      <c r="AI50" s="159"/>
      <c r="AJ50" s="159"/>
      <c r="AK50" s="159"/>
      <c r="AL50" s="159"/>
      <c r="AM50" s="159"/>
      <c r="AN50" s="159"/>
      <c r="AO50" s="159"/>
    </row>
    <row r="51" spans="1:41" s="107" customFormat="1" ht="16.5" customHeight="1" x14ac:dyDescent="0.35">
      <c r="A51" s="159" t="s">
        <v>7</v>
      </c>
      <c r="B51" s="159"/>
      <c r="C51" s="159"/>
      <c r="D51" s="159"/>
      <c r="E51" s="159"/>
      <c r="F51" s="159"/>
      <c r="G51" s="159"/>
      <c r="H51" s="159"/>
      <c r="I51" s="159"/>
      <c r="J51" s="159"/>
      <c r="K51" s="159"/>
      <c r="L51" s="159"/>
      <c r="M51" s="159"/>
      <c r="N51" s="159"/>
      <c r="O51" s="159"/>
      <c r="P51" s="159"/>
      <c r="Q51" s="159"/>
      <c r="R51" s="159"/>
      <c r="S51" s="159"/>
      <c r="T51" s="159"/>
      <c r="U51" s="159"/>
      <c r="V51" s="159"/>
      <c r="W51" s="159"/>
      <c r="X51" s="159"/>
      <c r="Y51" s="159"/>
      <c r="Z51" s="159"/>
      <c r="AA51" s="159"/>
      <c r="AB51" s="159"/>
      <c r="AC51" s="159"/>
      <c r="AD51" s="159"/>
      <c r="AE51" s="159"/>
      <c r="AF51" s="159"/>
      <c r="AG51" s="159"/>
      <c r="AH51" s="159"/>
      <c r="AI51" s="159"/>
      <c r="AJ51" s="159"/>
      <c r="AK51" s="159"/>
      <c r="AL51" s="159"/>
      <c r="AM51" s="159"/>
      <c r="AN51" s="159"/>
      <c r="AO51" s="159"/>
    </row>
    <row r="52" spans="1:41" s="107" customFormat="1" ht="16.5" customHeight="1" x14ac:dyDescent="0.35">
      <c r="A52" s="159" t="s">
        <v>21</v>
      </c>
      <c r="B52" s="159"/>
      <c r="C52" s="159"/>
      <c r="D52" s="159"/>
      <c r="E52" s="159"/>
      <c r="F52" s="159"/>
      <c r="G52" s="159"/>
      <c r="H52" s="159"/>
      <c r="I52" s="159"/>
      <c r="J52" s="159"/>
      <c r="K52" s="159"/>
      <c r="L52" s="159"/>
      <c r="M52" s="159"/>
      <c r="N52" s="159"/>
      <c r="O52" s="159"/>
      <c r="P52" s="159"/>
      <c r="Q52" s="159"/>
      <c r="R52" s="159"/>
      <c r="S52" s="159"/>
      <c r="T52" s="159"/>
      <c r="U52" s="159"/>
      <c r="V52" s="159"/>
      <c r="W52" s="159"/>
      <c r="X52" s="159"/>
      <c r="Y52" s="159"/>
      <c r="Z52" s="159"/>
      <c r="AA52" s="159"/>
      <c r="AB52" s="159"/>
      <c r="AC52" s="159"/>
      <c r="AD52" s="159"/>
      <c r="AE52" s="159"/>
      <c r="AF52" s="159"/>
      <c r="AG52" s="159"/>
      <c r="AH52" s="159"/>
      <c r="AI52" s="159"/>
      <c r="AJ52" s="159"/>
      <c r="AK52" s="159"/>
      <c r="AL52" s="159"/>
      <c r="AM52" s="159"/>
      <c r="AN52" s="159"/>
      <c r="AO52" s="159"/>
    </row>
    <row r="53" spans="1:41" s="107" customFormat="1" ht="16.5" customHeight="1" x14ac:dyDescent="0.35">
      <c r="A53" s="159" t="s">
        <v>22</v>
      </c>
      <c r="B53" s="159"/>
      <c r="C53" s="159"/>
      <c r="D53" s="159"/>
      <c r="E53" s="159"/>
      <c r="F53" s="159"/>
      <c r="G53" s="159"/>
      <c r="H53" s="159"/>
      <c r="I53" s="159"/>
      <c r="J53" s="159"/>
      <c r="K53" s="159"/>
      <c r="L53" s="159"/>
      <c r="M53" s="159"/>
      <c r="N53" s="159"/>
      <c r="O53" s="159"/>
      <c r="P53" s="159"/>
      <c r="Q53" s="159"/>
      <c r="R53" s="159"/>
      <c r="S53" s="159"/>
      <c r="T53" s="159"/>
      <c r="U53" s="159"/>
      <c r="V53" s="159"/>
      <c r="W53" s="159"/>
      <c r="X53" s="159"/>
      <c r="Y53" s="159"/>
      <c r="Z53" s="159"/>
      <c r="AA53" s="159"/>
      <c r="AB53" s="159"/>
      <c r="AC53" s="159"/>
      <c r="AD53" s="159"/>
      <c r="AE53" s="159"/>
      <c r="AF53" s="159"/>
      <c r="AG53" s="159"/>
      <c r="AH53" s="159"/>
      <c r="AI53" s="159"/>
      <c r="AJ53" s="159"/>
      <c r="AK53" s="159"/>
      <c r="AL53" s="159"/>
      <c r="AM53" s="159"/>
      <c r="AN53" s="159"/>
      <c r="AO53" s="159"/>
    </row>
    <row r="54" spans="1:41" s="44" customFormat="1" x14ac:dyDescent="0.25">
      <c r="A54" s="45"/>
      <c r="C54" s="46"/>
      <c r="D54" s="46"/>
      <c r="G54" s="47"/>
      <c r="H54" s="48"/>
      <c r="I54" s="49"/>
      <c r="J54" s="50"/>
      <c r="K54" s="73"/>
      <c r="L54" s="50"/>
      <c r="M54" s="49"/>
      <c r="N54" s="50"/>
      <c r="O54" s="49"/>
      <c r="P54" s="50"/>
      <c r="Q54" s="49"/>
      <c r="R54" s="50"/>
      <c r="S54" s="74"/>
      <c r="T54" s="50"/>
      <c r="U54" s="49"/>
      <c r="V54" s="50"/>
      <c r="W54" s="49"/>
      <c r="X54" s="50"/>
      <c r="Y54" s="49"/>
      <c r="Z54" s="48"/>
      <c r="AA54" s="51"/>
    </row>
    <row r="55" spans="1:41" s="44" customFormat="1" x14ac:dyDescent="0.25">
      <c r="A55" s="45"/>
      <c r="C55" s="46"/>
      <c r="D55" s="46"/>
      <c r="G55" s="47"/>
      <c r="H55" s="48"/>
      <c r="I55" s="74"/>
      <c r="J55" s="50"/>
      <c r="K55" s="75"/>
      <c r="L55" s="50"/>
      <c r="M55" s="49"/>
      <c r="N55" s="50"/>
      <c r="O55" s="49"/>
      <c r="P55" s="50"/>
      <c r="Q55" s="49"/>
      <c r="R55" s="50"/>
      <c r="S55" s="49"/>
      <c r="T55" s="50"/>
      <c r="U55" s="49"/>
      <c r="V55" s="50"/>
      <c r="W55" s="49"/>
      <c r="X55" s="50"/>
      <c r="Y55" s="49"/>
      <c r="Z55" s="48"/>
      <c r="AA55" s="51"/>
    </row>
    <row r="56" spans="1:41" s="44" customFormat="1" x14ac:dyDescent="0.25">
      <c r="A56" s="45"/>
      <c r="C56" s="46"/>
      <c r="D56" s="46"/>
      <c r="G56" s="47"/>
      <c r="H56" s="48"/>
      <c r="I56" s="73"/>
      <c r="J56" s="50"/>
      <c r="K56" s="88"/>
      <c r="L56" s="50"/>
      <c r="M56" s="49"/>
      <c r="N56" s="50"/>
      <c r="O56" s="49"/>
      <c r="P56" s="50"/>
      <c r="Q56" s="49"/>
      <c r="R56" s="50"/>
      <c r="S56" s="73"/>
      <c r="T56" s="50"/>
      <c r="U56" s="49"/>
      <c r="V56" s="50"/>
      <c r="W56" s="49"/>
      <c r="X56" s="50"/>
      <c r="Y56" s="49"/>
      <c r="Z56" s="48"/>
      <c r="AA56" s="51"/>
      <c r="AF56" s="76"/>
    </row>
    <row r="57" spans="1:41" s="39" customFormat="1" ht="10.5" x14ac:dyDescent="0.25">
      <c r="A57" s="38"/>
      <c r="C57" s="40"/>
      <c r="D57" s="40"/>
      <c r="K57" s="41" t="s">
        <v>8</v>
      </c>
      <c r="AF57" s="37"/>
    </row>
    <row r="58" spans="1:41" s="39" customFormat="1" ht="10.5" x14ac:dyDescent="0.25">
      <c r="A58" s="38"/>
      <c r="C58" s="40"/>
      <c r="D58" s="40"/>
      <c r="K58" s="41" t="s">
        <v>169</v>
      </c>
      <c r="AF58" s="37"/>
    </row>
    <row r="59" spans="1:41" s="39" customFormat="1" ht="10.5" x14ac:dyDescent="0.25">
      <c r="A59" s="38"/>
      <c r="C59" s="40"/>
      <c r="D59" s="40"/>
      <c r="K59" s="41"/>
      <c r="AF59" s="37"/>
    </row>
    <row r="60" spans="1:41" s="39" customFormat="1" ht="10.5" x14ac:dyDescent="0.25">
      <c r="A60" s="38"/>
      <c r="C60" s="40"/>
      <c r="D60" s="40"/>
      <c r="K60" s="41" t="s">
        <v>170</v>
      </c>
      <c r="AF60" s="37"/>
    </row>
    <row r="61" spans="1:41" s="39" customFormat="1" ht="10.5" x14ac:dyDescent="0.25">
      <c r="A61" s="38"/>
      <c r="C61" s="40"/>
      <c r="D61" s="40"/>
      <c r="K61" s="41" t="s">
        <v>84</v>
      </c>
      <c r="AF61" s="37"/>
    </row>
    <row r="62" spans="1:41" s="39" customFormat="1" ht="10.5" x14ac:dyDescent="0.25">
      <c r="A62" s="38"/>
      <c r="C62" s="40"/>
      <c r="D62" s="40"/>
      <c r="K62" s="41"/>
      <c r="AF62" s="37"/>
    </row>
    <row r="63" spans="1:41" s="39" customFormat="1" ht="10.5" x14ac:dyDescent="0.25">
      <c r="A63" s="38"/>
      <c r="C63" s="40"/>
      <c r="D63" s="40"/>
      <c r="K63" s="41"/>
      <c r="AF63" s="37"/>
    </row>
    <row r="64" spans="1:41" s="39" customFormat="1" ht="10.5" x14ac:dyDescent="0.25">
      <c r="A64" s="38"/>
      <c r="C64" s="40"/>
      <c r="D64" s="40"/>
      <c r="K64" s="41"/>
      <c r="AF64" s="37"/>
    </row>
    <row r="65" spans="1:32" s="39" customFormat="1" ht="10.5" x14ac:dyDescent="0.25">
      <c r="A65" s="38"/>
      <c r="C65" s="40"/>
      <c r="D65" s="40"/>
      <c r="K65" s="41"/>
      <c r="Q65" s="39" t="s">
        <v>118</v>
      </c>
      <c r="AF65" s="37"/>
    </row>
    <row r="66" spans="1:32" s="39" customFormat="1" ht="10.5" x14ac:dyDescent="0.25">
      <c r="A66" s="38"/>
      <c r="C66" s="40"/>
      <c r="D66" s="40"/>
      <c r="K66" s="41"/>
      <c r="AF66" s="37"/>
    </row>
    <row r="67" spans="1:32" s="39" customFormat="1" ht="10.5" x14ac:dyDescent="0.25">
      <c r="A67" s="38"/>
      <c r="C67" s="40"/>
      <c r="D67" s="40"/>
      <c r="K67" s="42" t="s">
        <v>171</v>
      </c>
      <c r="AF67" s="43"/>
    </row>
    <row r="68" spans="1:32" s="39" customFormat="1" ht="10.5" x14ac:dyDescent="0.25">
      <c r="A68" s="38"/>
      <c r="C68" s="40"/>
      <c r="D68" s="40"/>
      <c r="K68" s="41" t="s">
        <v>106</v>
      </c>
      <c r="AF68" s="37"/>
    </row>
    <row r="69" spans="1:32" s="39" customFormat="1" ht="10.5" x14ac:dyDescent="0.25">
      <c r="A69" s="38"/>
      <c r="C69" s="40"/>
      <c r="D69" s="40"/>
      <c r="K69" s="41" t="s">
        <v>172</v>
      </c>
      <c r="AF69" s="37"/>
    </row>
    <row r="70" spans="1:32" s="44" customFormat="1" x14ac:dyDescent="0.25">
      <c r="A70" s="45"/>
      <c r="C70" s="46"/>
      <c r="D70" s="46"/>
      <c r="G70" s="47"/>
      <c r="H70" s="48"/>
      <c r="I70" s="49"/>
      <c r="J70" s="50"/>
      <c r="K70" s="49"/>
      <c r="L70" s="50"/>
      <c r="M70" s="49"/>
      <c r="N70" s="50"/>
      <c r="O70" s="49"/>
      <c r="P70" s="50"/>
      <c r="Q70" s="49"/>
      <c r="R70" s="50"/>
      <c r="S70" s="49"/>
      <c r="T70" s="50"/>
      <c r="U70" s="49"/>
      <c r="V70" s="50"/>
      <c r="W70" s="49"/>
      <c r="X70" s="50"/>
      <c r="Y70" s="49"/>
      <c r="Z70" s="48"/>
      <c r="AA70" s="51"/>
    </row>
  </sheetData>
  <mergeCells count="59">
    <mergeCell ref="A49:AA49"/>
    <mergeCell ref="A50:AO50"/>
    <mergeCell ref="A51:AO51"/>
    <mergeCell ref="A52:AO52"/>
    <mergeCell ref="A53:AO53"/>
    <mergeCell ref="AF8:AG8"/>
    <mergeCell ref="AH8:AI8"/>
    <mergeCell ref="AJ8:AK8"/>
    <mergeCell ref="AL8:AM8"/>
    <mergeCell ref="AN8:AO8"/>
    <mergeCell ref="A48:AA48"/>
    <mergeCell ref="T8:U8"/>
    <mergeCell ref="V8:W8"/>
    <mergeCell ref="X8:Y8"/>
    <mergeCell ref="Z8:AA8"/>
    <mergeCell ref="AD8:AE8"/>
    <mergeCell ref="H8:I8"/>
    <mergeCell ref="J8:K8"/>
    <mergeCell ref="L8:M8"/>
    <mergeCell ref="N8:O8"/>
    <mergeCell ref="P8:Q8"/>
    <mergeCell ref="R8:S8"/>
    <mergeCell ref="AF7:AG7"/>
    <mergeCell ref="AH7:AI7"/>
    <mergeCell ref="AJ7:AK7"/>
    <mergeCell ref="A8:A9"/>
    <mergeCell ref="B8:B9"/>
    <mergeCell ref="C8:C9"/>
    <mergeCell ref="D8:D9"/>
    <mergeCell ref="E8:E9"/>
    <mergeCell ref="F8:G8"/>
    <mergeCell ref="R7:S7"/>
    <mergeCell ref="T7:U7"/>
    <mergeCell ref="V7:W7"/>
    <mergeCell ref="X7:Y7"/>
    <mergeCell ref="Z7:AA7"/>
    <mergeCell ref="AB7:AC7"/>
    <mergeCell ref="AB8:AC8"/>
    <mergeCell ref="J7:K7"/>
    <mergeCell ref="L7:M7"/>
    <mergeCell ref="N7:O7"/>
    <mergeCell ref="P7:Q7"/>
    <mergeCell ref="AD7:AE7"/>
    <mergeCell ref="A1:AO1"/>
    <mergeCell ref="A2:AO2"/>
    <mergeCell ref="A3:AO3"/>
    <mergeCell ref="A4:AO4"/>
    <mergeCell ref="A6:A7"/>
    <mergeCell ref="B6:B7"/>
    <mergeCell ref="C6:C7"/>
    <mergeCell ref="D6:D7"/>
    <mergeCell ref="E6:E7"/>
    <mergeCell ref="F6:G7"/>
    <mergeCell ref="H6:Q6"/>
    <mergeCell ref="R6:AA6"/>
    <mergeCell ref="AB6:AK6"/>
    <mergeCell ref="AL6:AM7"/>
    <mergeCell ref="AN6:AO7"/>
    <mergeCell ref="H7:I7"/>
  </mergeCells>
  <pageMargins left="0.81" right="0.35433070866141736" top="0.74803149606299213" bottom="0.74803149606299213" header="0.31496062992125984" footer="0.31496062992125984"/>
  <pageSetup paperSize="5" scale="50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2"/>
  <sheetViews>
    <sheetView view="pageLayout" topLeftCell="A15" zoomScale="70" zoomScalePageLayoutView="70" workbookViewId="0">
      <pane ySplit="2030" topLeftCell="A18"/>
      <selection activeCell="A6" sqref="A6:A7"/>
      <selection pane="bottomLeft" activeCell="E10" sqref="E10"/>
    </sheetView>
  </sheetViews>
  <sheetFormatPr defaultColWidth="3.54296875" defaultRowHeight="10.5" x14ac:dyDescent="0.25"/>
  <cols>
    <col min="1" max="1" width="3.26953125" style="3" customWidth="1"/>
    <col min="2" max="2" width="7.7265625" style="3" customWidth="1"/>
    <col min="3" max="3" width="8.26953125" style="5" customWidth="1"/>
    <col min="4" max="4" width="9" style="5" customWidth="1"/>
    <col min="5" max="5" width="9.453125" style="3" customWidth="1"/>
    <col min="6" max="6" width="5.81640625" style="3" customWidth="1"/>
    <col min="7" max="7" width="13.54296875" style="3" bestFit="1" customWidth="1"/>
    <col min="8" max="8" width="4.81640625" style="3" customWidth="1"/>
    <col min="9" max="9" width="11.7265625" style="3" customWidth="1"/>
    <col min="10" max="10" width="4.81640625" style="3" customWidth="1"/>
    <col min="11" max="11" width="11.54296875" style="3" customWidth="1"/>
    <col min="12" max="12" width="4.81640625" style="3" customWidth="1"/>
    <col min="13" max="13" width="10.81640625" style="3" customWidth="1"/>
    <col min="14" max="14" width="4.81640625" style="3" customWidth="1"/>
    <col min="15" max="15" width="11.1796875" style="3" customWidth="1"/>
    <col min="16" max="16" width="4.81640625" style="3" customWidth="1"/>
    <col min="17" max="17" width="10.81640625" style="3" customWidth="1"/>
    <col min="18" max="18" width="5.7265625" style="3" customWidth="1"/>
    <col min="19" max="19" width="10.26953125" style="3" bestFit="1" customWidth="1"/>
    <col min="20" max="27" width="4.81640625" style="3" customWidth="1"/>
    <col min="28" max="28" width="7.26953125" style="3" customWidth="1"/>
    <col min="29" max="29" width="6.81640625" style="3" customWidth="1"/>
    <col min="30" max="30" width="7.26953125" style="3" customWidth="1"/>
    <col min="31" max="31" width="7.54296875" style="3" customWidth="1"/>
    <col min="32" max="37" width="4.81640625" style="3" customWidth="1"/>
    <col min="38" max="38" width="6.54296875" style="3" customWidth="1"/>
    <col min="39" max="39" width="5.54296875" style="3" customWidth="1"/>
    <col min="40" max="40" width="6.7265625" style="3" customWidth="1"/>
    <col min="41" max="41" width="8.1796875" style="3" customWidth="1"/>
    <col min="42" max="16384" width="3.54296875" style="3"/>
  </cols>
  <sheetData>
    <row r="1" spans="1:41" s="11" customFormat="1" ht="12.75" customHeight="1" x14ac:dyDescent="0.25">
      <c r="A1" s="169" t="s">
        <v>24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</row>
    <row r="2" spans="1:41" s="11" customFormat="1" ht="12.75" customHeight="1" x14ac:dyDescent="0.25">
      <c r="A2" s="169" t="s">
        <v>25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  <c r="W2" s="169"/>
      <c r="X2" s="169"/>
      <c r="Y2" s="169"/>
      <c r="Z2" s="169"/>
      <c r="AA2" s="169"/>
      <c r="AB2" s="169"/>
      <c r="AC2" s="169"/>
      <c r="AD2" s="169"/>
      <c r="AE2" s="169"/>
      <c r="AF2" s="169"/>
      <c r="AG2" s="169"/>
      <c r="AH2" s="169"/>
      <c r="AI2" s="169"/>
      <c r="AJ2" s="169"/>
      <c r="AK2" s="169"/>
      <c r="AL2" s="169"/>
      <c r="AM2" s="169"/>
      <c r="AN2" s="169"/>
      <c r="AO2" s="169"/>
    </row>
    <row r="3" spans="1:41" s="11" customFormat="1" ht="12.75" customHeight="1" x14ac:dyDescent="0.25">
      <c r="A3" s="169" t="s">
        <v>32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169"/>
      <c r="AA3" s="169"/>
      <c r="AB3" s="169"/>
      <c r="AC3" s="169"/>
      <c r="AD3" s="169"/>
      <c r="AE3" s="169"/>
      <c r="AF3" s="169"/>
      <c r="AG3" s="169"/>
      <c r="AH3" s="169"/>
      <c r="AI3" s="169"/>
      <c r="AJ3" s="169"/>
      <c r="AK3" s="169"/>
      <c r="AL3" s="169"/>
      <c r="AM3" s="169"/>
      <c r="AN3" s="169"/>
      <c r="AO3" s="169"/>
    </row>
    <row r="4" spans="1:41" s="11" customFormat="1" ht="12.75" customHeight="1" x14ac:dyDescent="0.25">
      <c r="A4" s="169" t="s">
        <v>26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  <c r="W4" s="169"/>
      <c r="X4" s="169"/>
      <c r="Y4" s="169"/>
      <c r="Z4" s="169"/>
      <c r="AA4" s="169"/>
      <c r="AB4" s="169"/>
      <c r="AC4" s="169"/>
      <c r="AD4" s="169"/>
      <c r="AE4" s="169"/>
      <c r="AF4" s="169"/>
      <c r="AG4" s="169"/>
      <c r="AH4" s="169"/>
      <c r="AI4" s="169"/>
      <c r="AJ4" s="169"/>
      <c r="AK4" s="169"/>
      <c r="AL4" s="169"/>
      <c r="AM4" s="169"/>
      <c r="AN4" s="169"/>
      <c r="AO4" s="169"/>
    </row>
    <row r="5" spans="1:41" s="11" customFormat="1" ht="10" x14ac:dyDescent="0.2">
      <c r="C5" s="12"/>
      <c r="D5" s="12"/>
    </row>
    <row r="6" spans="1:41" s="13" customFormat="1" ht="36" customHeight="1" x14ac:dyDescent="0.25">
      <c r="A6" s="163" t="s">
        <v>0</v>
      </c>
      <c r="B6" s="163" t="s">
        <v>1</v>
      </c>
      <c r="C6" s="168" t="s">
        <v>18</v>
      </c>
      <c r="D6" s="168" t="s">
        <v>19</v>
      </c>
      <c r="E6" s="168" t="s">
        <v>20</v>
      </c>
      <c r="F6" s="170" t="s">
        <v>27</v>
      </c>
      <c r="G6" s="171"/>
      <c r="H6" s="174" t="s">
        <v>28</v>
      </c>
      <c r="I6" s="175"/>
      <c r="J6" s="175"/>
      <c r="K6" s="175"/>
      <c r="L6" s="175"/>
      <c r="M6" s="175"/>
      <c r="N6" s="175"/>
      <c r="O6" s="175"/>
      <c r="P6" s="175"/>
      <c r="Q6" s="176"/>
      <c r="R6" s="174" t="s">
        <v>29</v>
      </c>
      <c r="S6" s="175"/>
      <c r="T6" s="175"/>
      <c r="U6" s="175"/>
      <c r="V6" s="175"/>
      <c r="W6" s="175"/>
      <c r="X6" s="175"/>
      <c r="Y6" s="175"/>
      <c r="Z6" s="175"/>
      <c r="AA6" s="176"/>
      <c r="AB6" s="174" t="s">
        <v>30</v>
      </c>
      <c r="AC6" s="175"/>
      <c r="AD6" s="175"/>
      <c r="AE6" s="175"/>
      <c r="AF6" s="175"/>
      <c r="AG6" s="175"/>
      <c r="AH6" s="175"/>
      <c r="AI6" s="175"/>
      <c r="AJ6" s="175"/>
      <c r="AK6" s="176"/>
      <c r="AL6" s="168" t="s">
        <v>31</v>
      </c>
      <c r="AM6" s="168"/>
      <c r="AN6" s="168" t="s">
        <v>23</v>
      </c>
      <c r="AO6" s="168"/>
    </row>
    <row r="7" spans="1:41" s="13" customFormat="1" ht="33.75" customHeight="1" x14ac:dyDescent="0.25">
      <c r="A7" s="163"/>
      <c r="B7" s="163"/>
      <c r="C7" s="168"/>
      <c r="D7" s="168"/>
      <c r="E7" s="168"/>
      <c r="F7" s="172"/>
      <c r="G7" s="173"/>
      <c r="H7" s="168">
        <v>2022</v>
      </c>
      <c r="I7" s="168"/>
      <c r="J7" s="163">
        <v>2023</v>
      </c>
      <c r="K7" s="163"/>
      <c r="L7" s="163">
        <v>2024</v>
      </c>
      <c r="M7" s="163"/>
      <c r="N7" s="163">
        <v>2025</v>
      </c>
      <c r="O7" s="163"/>
      <c r="P7" s="163">
        <v>2026</v>
      </c>
      <c r="Q7" s="163"/>
      <c r="R7" s="168">
        <v>2022</v>
      </c>
      <c r="S7" s="168"/>
      <c r="T7" s="163">
        <v>2023</v>
      </c>
      <c r="U7" s="163"/>
      <c r="V7" s="163">
        <v>2024</v>
      </c>
      <c r="W7" s="163"/>
      <c r="X7" s="163">
        <v>2025</v>
      </c>
      <c r="Y7" s="163"/>
      <c r="Z7" s="163">
        <v>2026</v>
      </c>
      <c r="AA7" s="163"/>
      <c r="AB7" s="168">
        <v>2022</v>
      </c>
      <c r="AC7" s="168"/>
      <c r="AD7" s="163">
        <v>2023</v>
      </c>
      <c r="AE7" s="163"/>
      <c r="AF7" s="163">
        <v>2024</v>
      </c>
      <c r="AG7" s="163"/>
      <c r="AH7" s="163">
        <v>2025</v>
      </c>
      <c r="AI7" s="163"/>
      <c r="AJ7" s="163">
        <v>2026</v>
      </c>
      <c r="AK7" s="163"/>
      <c r="AL7" s="168"/>
      <c r="AM7" s="168"/>
      <c r="AN7" s="168"/>
      <c r="AO7" s="168"/>
    </row>
    <row r="8" spans="1:41" s="13" customFormat="1" x14ac:dyDescent="0.25">
      <c r="A8" s="163">
        <v>1</v>
      </c>
      <c r="B8" s="163">
        <v>2</v>
      </c>
      <c r="C8" s="163">
        <v>3</v>
      </c>
      <c r="D8" s="163">
        <v>4</v>
      </c>
      <c r="E8" s="164">
        <v>5</v>
      </c>
      <c r="F8" s="166">
        <v>6</v>
      </c>
      <c r="G8" s="167"/>
      <c r="H8" s="162">
        <v>7</v>
      </c>
      <c r="I8" s="162"/>
      <c r="J8" s="162">
        <v>8</v>
      </c>
      <c r="K8" s="162"/>
      <c r="L8" s="162">
        <v>9</v>
      </c>
      <c r="M8" s="162"/>
      <c r="N8" s="162">
        <v>10</v>
      </c>
      <c r="O8" s="162"/>
      <c r="P8" s="162">
        <v>11</v>
      </c>
      <c r="Q8" s="162"/>
      <c r="R8" s="162">
        <v>12</v>
      </c>
      <c r="S8" s="162"/>
      <c r="T8" s="162">
        <v>13</v>
      </c>
      <c r="U8" s="162"/>
      <c r="V8" s="162">
        <v>14</v>
      </c>
      <c r="W8" s="162"/>
      <c r="X8" s="162">
        <v>15</v>
      </c>
      <c r="Y8" s="162"/>
      <c r="Z8" s="162">
        <v>16</v>
      </c>
      <c r="AA8" s="162"/>
      <c r="AB8" s="162">
        <v>17</v>
      </c>
      <c r="AC8" s="162"/>
      <c r="AD8" s="162">
        <v>18</v>
      </c>
      <c r="AE8" s="162"/>
      <c r="AF8" s="162">
        <v>19</v>
      </c>
      <c r="AG8" s="162"/>
      <c r="AH8" s="162">
        <v>20</v>
      </c>
      <c r="AI8" s="162"/>
      <c r="AJ8" s="162">
        <v>21</v>
      </c>
      <c r="AK8" s="162"/>
      <c r="AL8" s="162">
        <v>22</v>
      </c>
      <c r="AM8" s="162"/>
      <c r="AN8" s="162">
        <v>23</v>
      </c>
      <c r="AO8" s="162"/>
    </row>
    <row r="9" spans="1:41" s="13" customFormat="1" x14ac:dyDescent="0.25">
      <c r="A9" s="164"/>
      <c r="B9" s="164"/>
      <c r="C9" s="164"/>
      <c r="D9" s="164"/>
      <c r="E9" s="165"/>
      <c r="F9" s="14" t="s">
        <v>2</v>
      </c>
      <c r="G9" s="14" t="s">
        <v>3</v>
      </c>
      <c r="H9" s="14" t="s">
        <v>2</v>
      </c>
      <c r="I9" s="14" t="s">
        <v>3</v>
      </c>
      <c r="J9" s="14" t="s">
        <v>2</v>
      </c>
      <c r="K9" s="14" t="s">
        <v>3</v>
      </c>
      <c r="L9" s="14" t="s">
        <v>2</v>
      </c>
      <c r="M9" s="14" t="s">
        <v>3</v>
      </c>
      <c r="N9" s="14" t="s">
        <v>2</v>
      </c>
      <c r="O9" s="14" t="s">
        <v>3</v>
      </c>
      <c r="P9" s="14" t="s">
        <v>2</v>
      </c>
      <c r="Q9" s="14" t="s">
        <v>3</v>
      </c>
      <c r="R9" s="14" t="s">
        <v>2</v>
      </c>
      <c r="S9" s="14" t="s">
        <v>3</v>
      </c>
      <c r="T9" s="14" t="s">
        <v>2</v>
      </c>
      <c r="U9" s="14" t="s">
        <v>3</v>
      </c>
      <c r="V9" s="14" t="s">
        <v>2</v>
      </c>
      <c r="W9" s="14" t="s">
        <v>3</v>
      </c>
      <c r="X9" s="14" t="s">
        <v>2</v>
      </c>
      <c r="Y9" s="14" t="s">
        <v>3</v>
      </c>
      <c r="Z9" s="14" t="s">
        <v>2</v>
      </c>
      <c r="AA9" s="14" t="s">
        <v>3</v>
      </c>
      <c r="AB9" s="14" t="s">
        <v>2</v>
      </c>
      <c r="AC9" s="14" t="s">
        <v>3</v>
      </c>
      <c r="AD9" s="14" t="s">
        <v>2</v>
      </c>
      <c r="AE9" s="14" t="s">
        <v>3</v>
      </c>
      <c r="AF9" s="14" t="s">
        <v>2</v>
      </c>
      <c r="AG9" s="14" t="s">
        <v>3</v>
      </c>
      <c r="AH9" s="14" t="s">
        <v>2</v>
      </c>
      <c r="AI9" s="14" t="s">
        <v>3</v>
      </c>
      <c r="AJ9" s="14" t="s">
        <v>2</v>
      </c>
      <c r="AK9" s="14" t="s">
        <v>3</v>
      </c>
      <c r="AL9" s="14" t="s">
        <v>2</v>
      </c>
      <c r="AM9" s="14" t="s">
        <v>3</v>
      </c>
      <c r="AN9" s="14" t="s">
        <v>2</v>
      </c>
      <c r="AO9" s="14" t="s">
        <v>3</v>
      </c>
    </row>
    <row r="10" spans="1:41" s="11" customFormat="1" ht="130" x14ac:dyDescent="0.2">
      <c r="A10" s="16"/>
      <c r="B10" s="20" t="s">
        <v>35</v>
      </c>
      <c r="C10" s="20"/>
      <c r="D10" s="10" t="s">
        <v>37</v>
      </c>
      <c r="E10" s="31">
        <v>1</v>
      </c>
      <c r="F10" s="31">
        <v>1</v>
      </c>
      <c r="G10" s="30"/>
      <c r="H10" s="31">
        <v>1</v>
      </c>
      <c r="I10" s="29"/>
      <c r="J10" s="31">
        <v>1</v>
      </c>
      <c r="K10" s="26"/>
      <c r="L10" s="31">
        <v>1</v>
      </c>
      <c r="M10" s="15"/>
      <c r="N10" s="31">
        <v>1</v>
      </c>
      <c r="O10" s="15"/>
      <c r="P10" s="31">
        <v>1</v>
      </c>
      <c r="Q10" s="15"/>
      <c r="R10" s="31">
        <v>1</v>
      </c>
      <c r="S10" s="29"/>
      <c r="T10" s="31">
        <v>1</v>
      </c>
      <c r="U10" s="26"/>
      <c r="V10" s="31">
        <v>1</v>
      </c>
      <c r="W10" s="15"/>
      <c r="X10" s="31">
        <v>1</v>
      </c>
      <c r="Y10" s="15"/>
      <c r="Z10" s="31">
        <v>1</v>
      </c>
      <c r="AA10" s="15"/>
      <c r="AB10" s="36">
        <f>R10/H10*1</f>
        <v>1</v>
      </c>
      <c r="AC10" s="25"/>
      <c r="AD10" s="36">
        <f>T10/J10*1</f>
        <v>1</v>
      </c>
      <c r="AE10" s="8"/>
      <c r="AF10" s="36">
        <f>V10/L10*1</f>
        <v>1</v>
      </c>
      <c r="AG10" s="15"/>
      <c r="AH10" s="36">
        <f>X10/N10*1</f>
        <v>1</v>
      </c>
      <c r="AI10" s="15"/>
      <c r="AJ10" s="36">
        <f>Z10/P10*1</f>
        <v>1</v>
      </c>
      <c r="AK10" s="15"/>
      <c r="AL10" s="8"/>
      <c r="AM10" s="22"/>
      <c r="AN10" s="8"/>
      <c r="AO10" s="23"/>
    </row>
    <row r="11" spans="1:41" s="11" customFormat="1" ht="100" x14ac:dyDescent="0.2">
      <c r="A11" s="16"/>
      <c r="B11" s="19"/>
      <c r="C11" s="20" t="s">
        <v>36</v>
      </c>
      <c r="D11" s="10" t="s">
        <v>38</v>
      </c>
      <c r="E11" s="1"/>
      <c r="F11" s="27">
        <v>6</v>
      </c>
      <c r="G11" s="30">
        <v>0</v>
      </c>
      <c r="H11" s="27">
        <v>6</v>
      </c>
      <c r="I11" s="30">
        <v>40000000</v>
      </c>
      <c r="J11" s="27">
        <v>6</v>
      </c>
      <c r="K11" s="30">
        <v>45000000</v>
      </c>
      <c r="L11" s="27">
        <v>6</v>
      </c>
      <c r="M11" s="30">
        <v>50000000</v>
      </c>
      <c r="N11" s="27">
        <v>6</v>
      </c>
      <c r="O11" s="30">
        <v>50000000</v>
      </c>
      <c r="P11" s="27">
        <v>6</v>
      </c>
      <c r="Q11" s="30">
        <v>50000000</v>
      </c>
      <c r="R11" s="27">
        <v>2</v>
      </c>
      <c r="S11" s="30">
        <v>500000</v>
      </c>
      <c r="T11" s="15"/>
      <c r="U11" s="26"/>
      <c r="V11" s="15"/>
      <c r="W11" s="15"/>
      <c r="X11" s="15"/>
      <c r="Y11" s="15"/>
      <c r="Z11" s="15"/>
      <c r="AA11" s="15"/>
      <c r="AB11" s="36">
        <f>R11/H11*1</f>
        <v>0.33333333333333331</v>
      </c>
      <c r="AC11" s="36">
        <f>S11/I11*1</f>
        <v>1.2500000000000001E-2</v>
      </c>
      <c r="AD11" s="36">
        <f>T11/J11*1</f>
        <v>0</v>
      </c>
      <c r="AE11" s="36">
        <f>U11/K11*1</f>
        <v>0</v>
      </c>
      <c r="AF11" s="36">
        <f>V11/L11*1</f>
        <v>0</v>
      </c>
      <c r="AG11" s="36">
        <f>W11/M11*1</f>
        <v>0</v>
      </c>
      <c r="AH11" s="36">
        <f>X11/N11*1</f>
        <v>0</v>
      </c>
      <c r="AI11" s="36">
        <f>Y11/O11*1</f>
        <v>0</v>
      </c>
      <c r="AJ11" s="36">
        <f>Z11/P11*1</f>
        <v>0</v>
      </c>
      <c r="AK11" s="36">
        <f>AA11/Q11*1</f>
        <v>0</v>
      </c>
      <c r="AL11" s="15"/>
      <c r="AM11" s="22"/>
      <c r="AN11" s="15"/>
      <c r="AO11" s="23"/>
    </row>
    <row r="12" spans="1:41" s="11" customFormat="1" x14ac:dyDescent="0.2">
      <c r="A12" s="16"/>
      <c r="B12" s="19"/>
      <c r="C12" s="20"/>
      <c r="D12" s="10"/>
      <c r="E12" s="1"/>
      <c r="F12" s="1"/>
      <c r="G12" s="21"/>
      <c r="H12" s="28"/>
      <c r="I12" s="26"/>
      <c r="J12" s="1"/>
      <c r="K12" s="26"/>
      <c r="L12" s="1"/>
      <c r="M12" s="15"/>
      <c r="N12" s="1"/>
      <c r="O12" s="15"/>
      <c r="P12" s="1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25"/>
      <c r="AC12" s="25"/>
      <c r="AD12" s="8"/>
      <c r="AE12" s="8"/>
      <c r="AF12" s="15"/>
      <c r="AG12" s="15"/>
      <c r="AH12" s="15"/>
      <c r="AI12" s="15"/>
      <c r="AJ12" s="15"/>
      <c r="AK12" s="15"/>
      <c r="AL12" s="15"/>
      <c r="AM12" s="15"/>
      <c r="AN12" s="15"/>
      <c r="AO12" s="15"/>
    </row>
    <row r="13" spans="1:41" s="11" customFormat="1" ht="147" x14ac:dyDescent="0.2">
      <c r="A13" s="16"/>
      <c r="B13" s="20" t="s">
        <v>33</v>
      </c>
      <c r="C13" s="20"/>
      <c r="D13" s="10" t="s">
        <v>40</v>
      </c>
      <c r="E13" s="1" t="s">
        <v>41</v>
      </c>
      <c r="F13" s="1" t="s">
        <v>42</v>
      </c>
      <c r="G13" s="21"/>
      <c r="H13" s="1" t="s">
        <v>67</v>
      </c>
      <c r="I13" s="26"/>
      <c r="J13" s="1" t="s">
        <v>68</v>
      </c>
      <c r="K13" s="26"/>
      <c r="L13" s="1" t="s">
        <v>69</v>
      </c>
      <c r="M13" s="15"/>
      <c r="N13" s="1" t="s">
        <v>70</v>
      </c>
      <c r="O13" s="15"/>
      <c r="P13" s="1" t="s">
        <v>71</v>
      </c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25"/>
      <c r="AC13" s="25"/>
      <c r="AD13" s="8"/>
      <c r="AE13" s="8"/>
      <c r="AF13" s="15"/>
      <c r="AG13" s="15"/>
      <c r="AH13" s="15"/>
      <c r="AI13" s="15"/>
      <c r="AJ13" s="15"/>
      <c r="AK13" s="15"/>
      <c r="AL13" s="15"/>
      <c r="AM13" s="15"/>
      <c r="AN13" s="15"/>
      <c r="AO13" s="15"/>
    </row>
    <row r="14" spans="1:41" s="11" customFormat="1" ht="80" x14ac:dyDescent="0.2">
      <c r="A14" s="16"/>
      <c r="B14" s="19"/>
      <c r="C14" s="7" t="s">
        <v>39</v>
      </c>
      <c r="D14" s="7" t="s">
        <v>40</v>
      </c>
      <c r="E14" s="1" t="s">
        <v>41</v>
      </c>
      <c r="F14" s="1" t="s">
        <v>42</v>
      </c>
      <c r="G14" s="21"/>
      <c r="H14" s="1" t="s">
        <v>43</v>
      </c>
      <c r="I14" s="32">
        <v>33500000</v>
      </c>
      <c r="J14" s="1" t="s">
        <v>44</v>
      </c>
      <c r="K14" s="32">
        <v>37500000</v>
      </c>
      <c r="L14" s="1" t="s">
        <v>45</v>
      </c>
      <c r="M14" s="32">
        <v>40000000</v>
      </c>
      <c r="N14" s="1" t="s">
        <v>46</v>
      </c>
      <c r="O14" s="32">
        <v>42500000</v>
      </c>
      <c r="P14" s="1" t="s">
        <v>47</v>
      </c>
      <c r="Q14" s="32">
        <v>42500000</v>
      </c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25"/>
      <c r="AC14" s="25"/>
      <c r="AD14" s="8"/>
      <c r="AE14" s="8"/>
      <c r="AF14" s="15"/>
      <c r="AG14" s="15"/>
      <c r="AH14" s="15"/>
      <c r="AI14" s="15"/>
      <c r="AJ14" s="15"/>
      <c r="AK14" s="15"/>
      <c r="AL14" s="15"/>
      <c r="AM14" s="15"/>
      <c r="AN14" s="15"/>
      <c r="AO14" s="15"/>
    </row>
    <row r="15" spans="1:41" s="11" customFormat="1" ht="84" x14ac:dyDescent="0.2">
      <c r="A15" s="16"/>
      <c r="B15" s="20" t="s">
        <v>48</v>
      </c>
      <c r="C15" s="20"/>
      <c r="D15" s="10" t="s">
        <v>49</v>
      </c>
      <c r="E15" s="1" t="s">
        <v>52</v>
      </c>
      <c r="F15" s="1" t="s">
        <v>53</v>
      </c>
      <c r="G15" s="21"/>
      <c r="H15" s="1" t="s">
        <v>51</v>
      </c>
      <c r="I15" s="26"/>
      <c r="J15" s="1" t="s">
        <v>54</v>
      </c>
      <c r="K15" s="26"/>
      <c r="L15" s="1" t="s">
        <v>55</v>
      </c>
      <c r="M15" s="15"/>
      <c r="N15" s="1" t="s">
        <v>56</v>
      </c>
      <c r="O15" s="15"/>
      <c r="P15" s="1" t="s">
        <v>53</v>
      </c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25"/>
      <c r="AC15" s="25"/>
      <c r="AD15" s="8"/>
      <c r="AE15" s="8"/>
      <c r="AF15" s="15"/>
      <c r="AG15" s="15"/>
      <c r="AH15" s="15"/>
      <c r="AI15" s="15"/>
      <c r="AJ15" s="15"/>
      <c r="AK15" s="15"/>
      <c r="AL15" s="15"/>
      <c r="AM15" s="15"/>
      <c r="AN15" s="15"/>
      <c r="AO15" s="15"/>
    </row>
    <row r="16" spans="1:41" s="11" customFormat="1" ht="94.5" x14ac:dyDescent="0.2">
      <c r="A16" s="16"/>
      <c r="B16" s="19"/>
      <c r="C16" s="20" t="s">
        <v>50</v>
      </c>
      <c r="D16" s="10" t="s">
        <v>57</v>
      </c>
      <c r="E16" s="2" t="s">
        <v>58</v>
      </c>
      <c r="F16" s="2" t="s">
        <v>58</v>
      </c>
      <c r="G16" s="35">
        <v>0</v>
      </c>
      <c r="H16" s="2" t="s">
        <v>58</v>
      </c>
      <c r="I16" s="33">
        <v>82500000</v>
      </c>
      <c r="J16" s="2" t="s">
        <v>58</v>
      </c>
      <c r="K16" s="33">
        <v>72500000</v>
      </c>
      <c r="L16" s="2" t="s">
        <v>58</v>
      </c>
      <c r="M16" s="33">
        <v>76500000</v>
      </c>
      <c r="N16" s="2" t="s">
        <v>58</v>
      </c>
      <c r="O16" s="33">
        <v>156500000</v>
      </c>
      <c r="P16" s="2" t="s">
        <v>58</v>
      </c>
      <c r="Q16" s="33">
        <v>76500000</v>
      </c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25"/>
      <c r="AC16" s="25"/>
      <c r="AD16" s="8"/>
      <c r="AE16" s="8"/>
      <c r="AF16" s="15"/>
      <c r="AG16" s="15"/>
      <c r="AH16" s="15"/>
      <c r="AI16" s="15"/>
      <c r="AJ16" s="15"/>
      <c r="AK16" s="15"/>
      <c r="AL16" s="15"/>
      <c r="AM16" s="15"/>
      <c r="AN16" s="15"/>
      <c r="AO16" s="15"/>
    </row>
    <row r="17" spans="1:41" s="11" customFormat="1" ht="90" x14ac:dyDescent="0.2">
      <c r="A17" s="16"/>
      <c r="B17" s="20" t="s">
        <v>59</v>
      </c>
      <c r="C17" s="20"/>
      <c r="D17" s="10" t="s">
        <v>60</v>
      </c>
      <c r="E17" s="2" t="s">
        <v>61</v>
      </c>
      <c r="F17" s="2" t="s">
        <v>62</v>
      </c>
      <c r="G17" s="21"/>
      <c r="H17" s="1" t="s">
        <v>61</v>
      </c>
      <c r="I17" s="15"/>
      <c r="J17" s="1" t="s">
        <v>63</v>
      </c>
      <c r="K17" s="15"/>
      <c r="L17" s="1" t="s">
        <v>64</v>
      </c>
      <c r="M17" s="15"/>
      <c r="N17" s="1" t="s">
        <v>62</v>
      </c>
      <c r="O17" s="15"/>
      <c r="P17" s="1" t="s">
        <v>62</v>
      </c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25"/>
      <c r="AC17" s="25"/>
      <c r="AD17" s="8"/>
      <c r="AE17" s="8"/>
      <c r="AF17" s="15"/>
      <c r="AG17" s="15"/>
      <c r="AH17" s="15"/>
      <c r="AI17" s="15"/>
      <c r="AJ17" s="15"/>
      <c r="AK17" s="15"/>
      <c r="AL17" s="15"/>
      <c r="AM17" s="15"/>
      <c r="AN17" s="15"/>
      <c r="AO17" s="15"/>
    </row>
    <row r="18" spans="1:41" s="11" customFormat="1" ht="120" x14ac:dyDescent="0.2">
      <c r="A18" s="16"/>
      <c r="B18" s="19"/>
      <c r="C18" s="20" t="s">
        <v>65</v>
      </c>
      <c r="D18" s="10" t="s">
        <v>66</v>
      </c>
      <c r="E18" s="1" t="s">
        <v>58</v>
      </c>
      <c r="F18" s="1" t="s">
        <v>58</v>
      </c>
      <c r="G18" s="34">
        <v>0</v>
      </c>
      <c r="H18" s="1" t="s">
        <v>58</v>
      </c>
      <c r="I18" s="33">
        <v>3678200000</v>
      </c>
      <c r="J18" s="1" t="s">
        <v>58</v>
      </c>
      <c r="K18" s="33">
        <v>4132800000</v>
      </c>
      <c r="L18" s="1" t="s">
        <v>58</v>
      </c>
      <c r="M18" s="33">
        <v>4308500000</v>
      </c>
      <c r="N18" s="1" t="s">
        <v>58</v>
      </c>
      <c r="O18" s="33">
        <v>4472500000</v>
      </c>
      <c r="P18" s="1" t="s">
        <v>58</v>
      </c>
      <c r="Q18" s="33">
        <v>4572500000</v>
      </c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25"/>
      <c r="AC18" s="25"/>
      <c r="AD18" s="8"/>
      <c r="AE18" s="8"/>
      <c r="AF18" s="15"/>
      <c r="AG18" s="15"/>
      <c r="AH18" s="15"/>
      <c r="AI18" s="15"/>
      <c r="AJ18" s="15"/>
      <c r="AK18" s="15"/>
      <c r="AL18" s="15"/>
      <c r="AM18" s="15"/>
      <c r="AN18" s="15"/>
      <c r="AO18" s="15"/>
    </row>
    <row r="19" spans="1:41" s="11" customFormat="1" ht="126" x14ac:dyDescent="0.2">
      <c r="A19" s="6"/>
      <c r="B19" s="20" t="s">
        <v>72</v>
      </c>
      <c r="C19" s="9"/>
      <c r="D19" s="10" t="s">
        <v>74</v>
      </c>
      <c r="E19" s="1" t="s">
        <v>73</v>
      </c>
      <c r="F19" s="7" t="s">
        <v>75</v>
      </c>
      <c r="G19" s="24"/>
      <c r="H19" s="7" t="s">
        <v>76</v>
      </c>
      <c r="I19" s="6"/>
      <c r="J19" s="1" t="s">
        <v>77</v>
      </c>
      <c r="K19" s="6"/>
      <c r="L19" s="1" t="s">
        <v>78</v>
      </c>
      <c r="M19" s="6"/>
      <c r="N19" s="7" t="s">
        <v>79</v>
      </c>
      <c r="O19" s="6"/>
      <c r="P19" s="7" t="s">
        <v>75</v>
      </c>
      <c r="Q19" s="6"/>
      <c r="R19" s="15"/>
      <c r="S19" s="17"/>
      <c r="T19" s="15"/>
      <c r="U19" s="17"/>
      <c r="V19" s="15"/>
      <c r="W19" s="17"/>
      <c r="X19" s="15"/>
      <c r="Y19" s="17"/>
      <c r="Z19" s="15"/>
      <c r="AA19" s="17"/>
      <c r="AB19" s="25"/>
      <c r="AC19" s="25"/>
      <c r="AD19" s="8"/>
      <c r="AE19" s="8"/>
      <c r="AF19" s="15"/>
      <c r="AG19" s="17"/>
      <c r="AH19" s="15"/>
      <c r="AI19" s="17"/>
      <c r="AJ19" s="15"/>
      <c r="AK19" s="17"/>
      <c r="AL19" s="15"/>
      <c r="AM19" s="17"/>
      <c r="AN19" s="15"/>
      <c r="AO19" s="15"/>
    </row>
    <row r="20" spans="1:41" s="11" customFormat="1" ht="105" x14ac:dyDescent="0.2">
      <c r="A20" s="6"/>
      <c r="B20" s="19"/>
      <c r="C20" s="9" t="s">
        <v>80</v>
      </c>
      <c r="D20" s="10" t="s">
        <v>34</v>
      </c>
      <c r="E20" s="1" t="s">
        <v>58</v>
      </c>
      <c r="F20" s="1" t="s">
        <v>58</v>
      </c>
      <c r="G20" s="34">
        <v>0</v>
      </c>
      <c r="H20" s="1" t="s">
        <v>58</v>
      </c>
      <c r="I20" s="4" t="s">
        <v>81</v>
      </c>
      <c r="J20" s="1" t="s">
        <v>58</v>
      </c>
      <c r="K20" s="1" t="s">
        <v>82</v>
      </c>
      <c r="L20" s="1" t="s">
        <v>58</v>
      </c>
      <c r="M20" s="1" t="s">
        <v>83</v>
      </c>
      <c r="N20" s="1" t="s">
        <v>58</v>
      </c>
      <c r="O20" s="1" t="s">
        <v>83</v>
      </c>
      <c r="P20" s="1" t="s">
        <v>58</v>
      </c>
      <c r="Q20" s="1" t="s">
        <v>83</v>
      </c>
      <c r="R20" s="15"/>
      <c r="S20" s="17"/>
      <c r="T20" s="15"/>
      <c r="U20" s="17"/>
      <c r="V20" s="15"/>
      <c r="W20" s="17"/>
      <c r="X20" s="15"/>
      <c r="Y20" s="17"/>
      <c r="Z20" s="15"/>
      <c r="AA20" s="17"/>
      <c r="AB20" s="25"/>
      <c r="AC20" s="25"/>
      <c r="AD20" s="8"/>
      <c r="AE20" s="8"/>
      <c r="AF20" s="15"/>
      <c r="AG20" s="17"/>
      <c r="AH20" s="15"/>
      <c r="AI20" s="17"/>
      <c r="AJ20" s="15"/>
      <c r="AK20" s="17"/>
      <c r="AL20" s="15"/>
      <c r="AM20" s="17"/>
      <c r="AN20" s="15"/>
      <c r="AO20" s="15"/>
    </row>
    <row r="21" spans="1:41" s="11" customFormat="1" ht="10" x14ac:dyDescent="0.2">
      <c r="A21" s="15"/>
      <c r="B21" s="15"/>
      <c r="C21" s="18"/>
      <c r="D21" s="18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25"/>
      <c r="AC21" s="25"/>
      <c r="AD21" s="8"/>
      <c r="AE21" s="8"/>
      <c r="AF21" s="15"/>
      <c r="AG21" s="15"/>
      <c r="AH21" s="15"/>
      <c r="AI21" s="15"/>
      <c r="AJ21" s="15"/>
      <c r="AK21" s="15"/>
      <c r="AL21" s="15"/>
      <c r="AM21" s="15"/>
      <c r="AN21" s="15"/>
      <c r="AO21" s="15"/>
    </row>
    <row r="22" spans="1:41" s="11" customFormat="1" ht="10" x14ac:dyDescent="0.2">
      <c r="A22" s="160" t="s">
        <v>4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</row>
    <row r="23" spans="1:41" s="11" customFormat="1" ht="10" x14ac:dyDescent="0.2">
      <c r="A23" s="160" t="s">
        <v>5</v>
      </c>
      <c r="B23" s="160"/>
      <c r="C23" s="160"/>
      <c r="D23" s="160"/>
      <c r="E23" s="160"/>
      <c r="F23" s="160"/>
      <c r="G23" s="160"/>
      <c r="H23" s="160"/>
      <c r="I23" s="160"/>
      <c r="J23" s="160"/>
      <c r="K23" s="160"/>
      <c r="L23" s="160"/>
      <c r="M23" s="160"/>
      <c r="N23" s="160"/>
      <c r="O23" s="160"/>
      <c r="P23" s="160"/>
      <c r="Q23" s="160"/>
      <c r="R23" s="160"/>
      <c r="S23" s="160"/>
      <c r="T23" s="160"/>
      <c r="U23" s="160"/>
      <c r="V23" s="160"/>
      <c r="W23" s="160"/>
      <c r="X23" s="160"/>
      <c r="Y23" s="160"/>
      <c r="Z23" s="160"/>
      <c r="AA23" s="160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</row>
    <row r="24" spans="1:41" s="11" customFormat="1" ht="10" x14ac:dyDescent="0.2">
      <c r="A24" s="161" t="s">
        <v>6</v>
      </c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161"/>
      <c r="Z24" s="161"/>
      <c r="AA24" s="161"/>
      <c r="AB24" s="161"/>
      <c r="AC24" s="161"/>
      <c r="AD24" s="161"/>
      <c r="AE24" s="161"/>
      <c r="AF24" s="161"/>
      <c r="AG24" s="161"/>
      <c r="AH24" s="161"/>
      <c r="AI24" s="161"/>
      <c r="AJ24" s="161"/>
      <c r="AK24" s="161"/>
      <c r="AL24" s="161"/>
      <c r="AM24" s="161"/>
      <c r="AN24" s="161"/>
      <c r="AO24" s="161"/>
    </row>
    <row r="25" spans="1:41" s="11" customFormat="1" ht="10" x14ac:dyDescent="0.2">
      <c r="A25" s="161" t="s">
        <v>7</v>
      </c>
      <c r="B25" s="161"/>
      <c r="C25" s="161"/>
      <c r="D25" s="161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1"/>
      <c r="AG25" s="161"/>
      <c r="AH25" s="161"/>
      <c r="AI25" s="161"/>
      <c r="AJ25" s="161"/>
      <c r="AK25" s="161"/>
      <c r="AL25" s="161"/>
      <c r="AM25" s="161"/>
      <c r="AN25" s="161"/>
      <c r="AO25" s="161"/>
    </row>
    <row r="26" spans="1:41" s="11" customFormat="1" ht="10" x14ac:dyDescent="0.2">
      <c r="A26" s="161" t="s">
        <v>21</v>
      </c>
      <c r="B26" s="161"/>
      <c r="C26" s="161"/>
      <c r="D26" s="161"/>
      <c r="E26" s="161"/>
      <c r="F26" s="161"/>
      <c r="G26" s="161"/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</row>
    <row r="27" spans="1:41" s="11" customFormat="1" ht="10" x14ac:dyDescent="0.2">
      <c r="A27" s="161" t="s">
        <v>22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161"/>
      <c r="Z27" s="161"/>
      <c r="AA27" s="161"/>
      <c r="AB27" s="161"/>
      <c r="AC27" s="161"/>
      <c r="AD27" s="161"/>
      <c r="AE27" s="161"/>
      <c r="AF27" s="161"/>
      <c r="AG27" s="161"/>
      <c r="AH27" s="161"/>
      <c r="AI27" s="161"/>
      <c r="AJ27" s="161"/>
      <c r="AK27" s="161"/>
      <c r="AL27" s="161"/>
      <c r="AM27" s="161"/>
      <c r="AN27" s="161"/>
      <c r="AO27" s="161"/>
    </row>
    <row r="28" spans="1:41" s="11" customFormat="1" ht="10" x14ac:dyDescent="0.2">
      <c r="C28" s="12"/>
      <c r="D28" s="12"/>
    </row>
    <row r="29" spans="1:41" s="11" customFormat="1" ht="10" x14ac:dyDescent="0.2">
      <c r="C29" s="12"/>
      <c r="D29" s="12"/>
    </row>
    <row r="30" spans="1:41" s="11" customFormat="1" ht="10" x14ac:dyDescent="0.2">
      <c r="C30" s="12"/>
      <c r="D30" s="12"/>
      <c r="M30" s="11" t="s">
        <v>8</v>
      </c>
      <c r="O30" s="11" t="s">
        <v>8</v>
      </c>
      <c r="Q30" s="11" t="s">
        <v>8</v>
      </c>
      <c r="AF30" s="11" t="s">
        <v>14</v>
      </c>
    </row>
    <row r="31" spans="1:41" s="11" customFormat="1" ht="10" x14ac:dyDescent="0.2">
      <c r="C31" s="12"/>
      <c r="D31" s="12"/>
      <c r="K31" s="11" t="s">
        <v>9</v>
      </c>
      <c r="AE31" s="11" t="s">
        <v>15</v>
      </c>
    </row>
    <row r="32" spans="1:41" s="11" customFormat="1" ht="10" x14ac:dyDescent="0.2">
      <c r="C32" s="12"/>
      <c r="D32" s="12"/>
    </row>
    <row r="33" spans="3:38" s="11" customFormat="1" ht="10" x14ac:dyDescent="0.2">
      <c r="C33" s="12"/>
      <c r="D33" s="12"/>
      <c r="J33" s="11" t="s">
        <v>10</v>
      </c>
      <c r="AE33" s="11" t="s">
        <v>16</v>
      </c>
    </row>
    <row r="34" spans="3:38" s="11" customFormat="1" ht="10" x14ac:dyDescent="0.2">
      <c r="C34" s="12"/>
      <c r="D34" s="12"/>
      <c r="K34" s="11" t="s">
        <v>11</v>
      </c>
      <c r="AE34" s="11" t="s">
        <v>17</v>
      </c>
    </row>
    <row r="35" spans="3:38" s="11" customFormat="1" ht="10" x14ac:dyDescent="0.2">
      <c r="C35" s="12"/>
      <c r="D35" s="12"/>
    </row>
    <row r="36" spans="3:38" s="11" customFormat="1" ht="10" x14ac:dyDescent="0.2">
      <c r="C36" s="12"/>
      <c r="D36" s="12"/>
    </row>
    <row r="37" spans="3:38" s="11" customFormat="1" ht="10" x14ac:dyDescent="0.2">
      <c r="C37" s="12"/>
      <c r="D37" s="12"/>
    </row>
    <row r="38" spans="3:38" s="11" customFormat="1" ht="10" x14ac:dyDescent="0.2">
      <c r="C38" s="12"/>
      <c r="D38" s="12"/>
      <c r="J38" s="11" t="s">
        <v>12</v>
      </c>
      <c r="P38" s="11" t="s">
        <v>13</v>
      </c>
      <c r="AE38" s="11" t="s">
        <v>12</v>
      </c>
      <c r="AL38" s="11" t="s">
        <v>13</v>
      </c>
    </row>
    <row r="39" spans="3:38" s="11" customFormat="1" ht="10" x14ac:dyDescent="0.2">
      <c r="C39" s="12"/>
      <c r="D39" s="12"/>
    </row>
    <row r="40" spans="3:38" s="11" customFormat="1" ht="10" x14ac:dyDescent="0.2">
      <c r="C40" s="12"/>
      <c r="D40" s="12"/>
    </row>
    <row r="41" spans="3:38" s="11" customFormat="1" ht="10" x14ac:dyDescent="0.2">
      <c r="C41" s="12"/>
      <c r="D41" s="12"/>
    </row>
    <row r="42" spans="3:38" s="11" customFormat="1" ht="10" x14ac:dyDescent="0.2">
      <c r="C42" s="12"/>
      <c r="D42" s="12"/>
    </row>
  </sheetData>
  <mergeCells count="59">
    <mergeCell ref="A1:AO1"/>
    <mergeCell ref="A2:AO2"/>
    <mergeCell ref="A3:AO3"/>
    <mergeCell ref="A4:AO4"/>
    <mergeCell ref="A6:A7"/>
    <mergeCell ref="B6:B7"/>
    <mergeCell ref="C6:C7"/>
    <mergeCell ref="D6:D7"/>
    <mergeCell ref="E6:E7"/>
    <mergeCell ref="F6:G7"/>
    <mergeCell ref="H6:Q6"/>
    <mergeCell ref="R6:AA6"/>
    <mergeCell ref="AB6:AK6"/>
    <mergeCell ref="AL6:AM7"/>
    <mergeCell ref="AN6:AO7"/>
    <mergeCell ref="H7:I7"/>
    <mergeCell ref="J7:K7"/>
    <mergeCell ref="L7:M7"/>
    <mergeCell ref="N7:O7"/>
    <mergeCell ref="P7:Q7"/>
    <mergeCell ref="AD7:AE7"/>
    <mergeCell ref="AF7:AG7"/>
    <mergeCell ref="AH7:AI7"/>
    <mergeCell ref="AJ7:AK7"/>
    <mergeCell ref="A8:A9"/>
    <mergeCell ref="B8:B9"/>
    <mergeCell ref="C8:C9"/>
    <mergeCell ref="D8:D9"/>
    <mergeCell ref="E8:E9"/>
    <mergeCell ref="F8:G8"/>
    <mergeCell ref="R7:S7"/>
    <mergeCell ref="T7:U7"/>
    <mergeCell ref="V7:W7"/>
    <mergeCell ref="X7:Y7"/>
    <mergeCell ref="Z7:AA7"/>
    <mergeCell ref="AB7:AC7"/>
    <mergeCell ref="AB8:AC8"/>
    <mergeCell ref="AD8:AE8"/>
    <mergeCell ref="H8:I8"/>
    <mergeCell ref="J8:K8"/>
    <mergeCell ref="L8:M8"/>
    <mergeCell ref="N8:O8"/>
    <mergeCell ref="P8:Q8"/>
    <mergeCell ref="R8:S8"/>
    <mergeCell ref="A22:AA22"/>
    <mergeCell ref="T8:U8"/>
    <mergeCell ref="V8:W8"/>
    <mergeCell ref="X8:Y8"/>
    <mergeCell ref="Z8:AA8"/>
    <mergeCell ref="AF8:AG8"/>
    <mergeCell ref="AH8:AI8"/>
    <mergeCell ref="AJ8:AK8"/>
    <mergeCell ref="AL8:AM8"/>
    <mergeCell ref="AN8:AO8"/>
    <mergeCell ref="A23:AA23"/>
    <mergeCell ref="A24:AO24"/>
    <mergeCell ref="A25:AO25"/>
    <mergeCell ref="A26:AO26"/>
    <mergeCell ref="A27:AO27"/>
  </mergeCells>
  <pageMargins left="0.25" right="0.25" top="0.75" bottom="0.75" header="0.3" footer="0.3"/>
  <pageSetup paperSize="258" scale="64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RENSTRA 2025</vt:lpstr>
      <vt:lpstr>PGB (4)</vt:lpstr>
      <vt:lpstr>'RENSTRA 2025'!Print_Area</vt:lpstr>
    </vt:vector>
  </TitlesOfParts>
  <Company>CtrlSoft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Win8</dc:creator>
  <cp:lastModifiedBy>Aset</cp:lastModifiedBy>
  <cp:lastPrinted>2025-10-11T14:13:53Z</cp:lastPrinted>
  <dcterms:created xsi:type="dcterms:W3CDTF">2018-02-15T06:02:07Z</dcterms:created>
  <dcterms:modified xsi:type="dcterms:W3CDTF">2025-10-11T14:14:38Z</dcterms:modified>
</cp:coreProperties>
</file>