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" sheetId="1" r:id="rId1"/>
  </sheets>
  <definedNames>
    <definedName name="_xlnm.Print_Titles" localSheetId="0">'I'!$6:$9</definedName>
  </definedNames>
  <calcPr fullCalcOnLoad="1"/>
</workbook>
</file>

<file path=xl/sharedStrings.xml><?xml version="1.0" encoding="utf-8"?>
<sst xmlns="http://schemas.openxmlformats.org/spreadsheetml/2006/main" count="287" uniqueCount="208">
  <si>
    <t>Indikator</t>
  </si>
  <si>
    <t>01</t>
  </si>
  <si>
    <t>02</t>
  </si>
  <si>
    <t>03</t>
  </si>
  <si>
    <t>Urusan / Bidang Urusan Pemerintahan Daerah dan Program / Kegiatan</t>
  </si>
  <si>
    <t>Penyediaan Barang Cetakan dan Penggandaan</t>
  </si>
  <si>
    <t>Penyediaan Jasa Surat Menyurat</t>
  </si>
  <si>
    <t>Penyediaan Komponen Instalasi Listrik / Penerangan Bangunan Kantor</t>
  </si>
  <si>
    <t>Penyediaan Bahan Bacaan dan Peraturan Perundang-Undangan</t>
  </si>
  <si>
    <t>07</t>
  </si>
  <si>
    <t>08</t>
  </si>
  <si>
    <t>PROGRAM PENYELENGGARAAN PEMERINTAHAN DAN PELAYANAN PUBLIK</t>
  </si>
  <si>
    <t>Pelaksanaan Urusan Pemerintahan yang Dilimpahkan kepada Camat</t>
  </si>
  <si>
    <t>PROGRAM PEMBERDAYAAN MASYARAKAT DESA DAN KELURAHAN</t>
  </si>
  <si>
    <t>Koordinasi Kegiatan Pemberdayaan Desa</t>
  </si>
  <si>
    <t>Sinkronisasi Program Kerja dan Kegiatan Pemberdayaan Masyarakat Yang Dilakukan Oleh Pemerintah dan Swasta di Wilayah Kerja Kecamatan</t>
  </si>
  <si>
    <t>Peningkatan Efektifitas Kegiatan Pemberdayaan Masyarakat di Wilayah Kecamatan</t>
  </si>
  <si>
    <t>Kegiatan Pemberdayaan Kelurahan</t>
  </si>
  <si>
    <t>Pembangunan Sarana dan Prasarana Kelurahan</t>
  </si>
  <si>
    <t>06</t>
  </si>
  <si>
    <t>PROGRAM PEMBINAAN DAN PENGAWASAN PEMERINTAHAN DESA</t>
  </si>
  <si>
    <t>Fasilitasi Administrasi Tata Pemerintahan Desa</t>
  </si>
  <si>
    <t>Fasilitasi Sinkronisasi Perencanaan Pembangunan Daerah dengan Pembangunan Desa</t>
  </si>
  <si>
    <t>Pemberdayaan Masyarakat di Kelurahan</t>
  </si>
  <si>
    <t>Jumlah desa/kelurahan yang terlaksana pembinaan PKK</t>
  </si>
  <si>
    <t>Jumlah event keagamaan yang dilaksanakan / diikuti</t>
  </si>
  <si>
    <t>Jumlah event olahraga yang dilaksanakan / diikuti</t>
  </si>
  <si>
    <t>2 kegiatan</t>
  </si>
  <si>
    <t>Fasilitasi, Rekomendasi dan Koordinasi Pembinaan dan Pengawasan Pemerintahan Desa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</si>
  <si>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</si>
  <si>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</si>
  <si>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</si>
  <si>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PROGRAM PENUNJANG URUSAN PEMERINTAHAN DAERAH KABUPATEN KOTA</t>
  </si>
  <si>
    <t>Penyediaan Gaji dan Tunjangan ASN</t>
  </si>
  <si>
    <t>Penyediaan Administrasi Pelaksanaan Tugas ASN</t>
  </si>
  <si>
    <t>Administrasi Kepegawaian Perangkat Daerah</t>
  </si>
  <si>
    <t>Pengadaan Pakaian Dinas Beserta Atribut Perlengkapannya</t>
  </si>
  <si>
    <t>Administrasi Umum Perangkat Daerah</t>
  </si>
  <si>
    <t>Penyediaan Peralatan dan Perlengkapan Kantor</t>
  </si>
  <si>
    <t>Penyediaan Bahan Logistik Kantor</t>
  </si>
  <si>
    <t>Penyelenggaraan Rapat Koordinasi dan Konsultasi SKPD</t>
  </si>
  <si>
    <t>Pengadaan Barang Milik Daerah Penunjang Urusan Pemerintah Daerah</t>
  </si>
  <si>
    <t>Penyediaan Jasa Penunjang Urusan Pemerintah Daerah</t>
  </si>
  <si>
    <t>Penyediaan Jasa Komunikasi, Sumber daya air, dan Listrik</t>
  </si>
  <si>
    <t>Penyediaan Jasa Pelayanan Umum Kantor</t>
  </si>
  <si>
    <t>Pemeliharaan Barang Milik Daerah Penunjang Urusan Pemerintah Daerah</t>
  </si>
  <si>
    <t>Penyediaan Jasa Pemeliharaan, Biaya Pemeliharaan dan Pajak Kendaraan Perorangan Dinas atau Kendaraan Dinas Jabatan</t>
  </si>
  <si>
    <t>Pemeliharaan Peralatan dan Mesin Lainnya</t>
  </si>
  <si>
    <t>Pemeliharaan/Rehabilitasi Gedung Kantor/Bangunan Lainnya</t>
  </si>
  <si>
    <t>Koordinasi Penyelenggaraan Kegiatan Pemerintahan di Tingkat Kecamatan</t>
  </si>
  <si>
    <t>Jumlah Pendampingan Kegiatan Stunting</t>
  </si>
  <si>
    <t>1 Kegaitan</t>
  </si>
  <si>
    <t>1 Kegiatan</t>
  </si>
  <si>
    <t>Jumlah Pendampingan Kegiatan KKS</t>
  </si>
  <si>
    <t>Jumlah Pendampingan Kegiatan KLA</t>
  </si>
  <si>
    <t>Fasilitasi Pengelolaan Keuangan Desa dan Pendayagunaan Aset Desa</t>
  </si>
  <si>
    <t>PROGRAM KOORDINASI KETENTRAMAN DAN KETERTIBAN UMUM</t>
  </si>
  <si>
    <t>Koordinasi Upaya Penyelenggaraan Ketentraman dan Ketertiban Umum</t>
  </si>
  <si>
    <t>04</t>
  </si>
  <si>
    <t>Harmonisasi Hubungan dengan Tokoh Agama dan Tokoh Masyarakat</t>
  </si>
  <si>
    <t>9 desa 1 Kelurahan</t>
  </si>
  <si>
    <t>Fasilitasi Penataan, Pemanfaatan dan Pendayagunaan Ruang Desa serta Penetapan dan Penegasan Batas Desa</t>
  </si>
  <si>
    <t>Jumlah Da'i, Guru Madrasah dan Pontren, Imam, Mudim dan Guru Ngaji</t>
  </si>
  <si>
    <t>Penyusunan Dokumen Perencanaan Perangkat Daerah</t>
  </si>
  <si>
    <t>Pengadaan Kendaraan Perorangan Dinas atau Kendaraan Dinas Jabatan</t>
  </si>
  <si>
    <t>Pengadaan Mebel</t>
  </si>
  <si>
    <t>Pengadaan peralatan dan Mesin lainnya</t>
  </si>
  <si>
    <t>Koordinasi/Sinergi Perencanaan dan pelaksanaan kegiatan Pemerintahan dengan Perangkat Daerah dan Instansi Vertikal terkait</t>
  </si>
  <si>
    <t>Peningkatan Partisipasi Masyarakat dalam Forum Musyawarah Pembangunan di Desa</t>
  </si>
  <si>
    <t>3 kegiatan</t>
  </si>
  <si>
    <t>Jumlah Kegiatan HUT RI</t>
  </si>
  <si>
    <t>Sinergitas dengan Kepolisian Negara Republik Indonesia, Tentara Nasional Indonesia, dan Instansi Vertikal terkait</t>
  </si>
  <si>
    <t>No.</t>
  </si>
  <si>
    <t>Cakupan Layanan Administrasi Umum</t>
  </si>
  <si>
    <t>Jumlah Koordinasi Pemberdayaan Desa</t>
  </si>
  <si>
    <t>Kinerja</t>
  </si>
  <si>
    <t>Pelaksanaan Urusan Pemerintahan yang Terkait Dengan Pelayanan Perizinan Non Usaha</t>
  </si>
  <si>
    <t>IV</t>
  </si>
  <si>
    <t>Cakupan Penyediaan Jasa Penunjang Urusan Pemerintah daerah</t>
  </si>
  <si>
    <t>Jumlah Rapat Koordinasi</t>
  </si>
  <si>
    <t>Jumlah Urusan yang dilimpahkan kepada Camat yang dilaksanakan</t>
  </si>
  <si>
    <t>Jumlah Program Kerja Kelurahan</t>
  </si>
  <si>
    <t>Jumlah Koordinasi upaya penyelenggaraan Ketentraman dan Ketertiban</t>
  </si>
  <si>
    <t>Jumlah Desa yang difasilitasi, rekomendasi, Koordinasi Pembinaan dan Pengawasan Desa</t>
  </si>
  <si>
    <t>Jumlah Dokumen Perencanaan Perangkat Daerah</t>
  </si>
  <si>
    <t>Jumlah Laporan Capaian Kinerja dan Ikhtisar Realisasi Kinerja SKPD dan Laporan Hasil Koordimasi Penyusunan Laporan Capaian Kinerja dan Ikhtisar Realisasi Kinerja SKPD</t>
  </si>
  <si>
    <t>Jumlah Orang yang menerima Gaji dan Tunjangan ASN</t>
  </si>
  <si>
    <t>Jumlah Dokumen hasil penyediaan Administrasi Pelaksanaan Tugas ASN</t>
  </si>
  <si>
    <t>Jumlah Paket Pakaian Dinas beserta Atribut Kelengkapannya</t>
  </si>
  <si>
    <t>Jumlah Paket Komponen Instalasi Listrik/Penerangan Bangunan Kantor yang disediakan</t>
  </si>
  <si>
    <t>Jumlah Paket peralatan dan perlengkapan kantor yang disediakan</t>
  </si>
  <si>
    <t>Jumlah Paket bahan logistik kantor yang disediakan</t>
  </si>
  <si>
    <t>Jumlah Paket Barang Cetakan dan Penggandaan yang disediakan</t>
  </si>
  <si>
    <t>Jumlah Dokumen Bahan Bacaan dan Peraturan Perundang-Undangan yang disediakan</t>
  </si>
  <si>
    <t>Jumlah Laporan Penyelenggaraan Rapat Koordinasi dan Konsultasi SKPD</t>
  </si>
  <si>
    <t>Jumlah Unit Kendaraan Perorangan Dinas atau Kendaraan Dinas Jabatan yang disediakan</t>
  </si>
  <si>
    <t>Jumlah Paket Mebel yang disediakan</t>
  </si>
  <si>
    <t xml:space="preserve">Jumlah Unit Peralatan dan Mesin Lainnya yang disediakan </t>
  </si>
  <si>
    <t>Jumlah Laporan Penyediaan Jasa Surat Menyurat</t>
  </si>
  <si>
    <t>Jumlah Laporan Penyediaan Jasa Komunikasi, Sumber Daya Air dan Listrik yang disediakan</t>
  </si>
  <si>
    <t>Jumlah Laporan Penyediaan Jasa Pelayanan Umum Kantor yang disediakan</t>
  </si>
  <si>
    <t>Jumlah kendaraan perorangan dinas atau kendaraan dinas jabatan yang dipelihara dan dibayarkan Pajaknya</t>
  </si>
  <si>
    <t>Jumlah peralatan mesin lainnya yang dipelihara</t>
  </si>
  <si>
    <t>Jumlah gedung kantor/bangunan lainnya yang  dipelihara/direhabilitasi</t>
  </si>
  <si>
    <t>Jumlah Laporan Koordinasi/Sinegi Perencanaan dan Pelaksanaan Kegiatan Pemerintahan dengan Perangkat Daerah dan Instansi Vertikal Terkait</t>
  </si>
  <si>
    <t>Jumlah Lembaga Kemasyarakatan yang berpartisipasi dalam Forum Musyawarah Perencanaan Pembangunan di Desa</t>
  </si>
  <si>
    <t>Jumlah Dokumen Sinkronisasi Program Kerja dan kegiatan Pemberdayaan Masyarakat yang dilakukan oleh Pemerintahan dan Swasta di Wilayah Kerja Kecamatan</t>
  </si>
  <si>
    <t>Jumlah Laporan Peningkatan efektivitas Kegiatan Pemberdayaan Masyarakat di Wilayah Kecamatan</t>
  </si>
  <si>
    <t>Jumlah Pokmas dan Ormas yang melaksanakan Pemberdayaan Masyarakat di Kelurahan</t>
  </si>
  <si>
    <t>Jumlah Laporan Hasil Sinergitas dengan Kepolisian Negara Republik Indonesia, Tentara Nasional Indonesia, dan Instansi Vertikal di Wilayah Kecamatan</t>
  </si>
  <si>
    <t>Jumlah Laporan Pelaksanaan Harmonisasi Hubungan dengan Tokoh Agama dan Tokoh Masyarakat</t>
  </si>
  <si>
    <t>Jumlah Dokumen yang difasilitasi dalam rangka Administrasi Tata Pemerintahan Desa</t>
  </si>
  <si>
    <t>Jumlah Dokumen yang difasilitasi dalam rangka Pengelolaan Keuangan Desa dan Pendayagunaan Aset Desa</t>
  </si>
  <si>
    <t>Jumlah Dokumen Sinkronisasi Perencanaan Pembangunan Daerah dengan Pembangunan Desa</t>
  </si>
  <si>
    <t>Jumlah Dokumen Fasilitasi dalam rangka Penataa, Pemanfaatan, dan Pendayagunaan Ruang Desa serta Penetapan dan Penegasan Batas Desa</t>
  </si>
  <si>
    <t>Tersusunnya Dokumen Perencanaan Perangkat Daerah</t>
  </si>
  <si>
    <t>Tersedianya Laporan Capaian Kinerja dan Ikhtisar Realisasi Kinerja SKPD dan Laporan Hasil Koordinasi Penyusunan Laporan Capaian Kinerja dan Ikhtisar Realisasi Kinerja SKPD</t>
  </si>
  <si>
    <t>Tersedianya Gaji dan Tunjangan ASN</t>
  </si>
  <si>
    <t>Tersedianya Administrasi Pelaksanaan Tugas ASN</t>
  </si>
  <si>
    <t>Tersedianya Pakaian Dinas beserta Atribut Kelengkapan</t>
  </si>
  <si>
    <t>Tersedianya Komponen Instalasi Listrik/Penerangan Bangunan Kantor</t>
  </si>
  <si>
    <t>Tersedianya Peralatan dan Perlengkapan Kantor</t>
  </si>
  <si>
    <t>Tersedianya Bahan Logistik Kantor</t>
  </si>
  <si>
    <t>Tersedianya Barang Cetakan dan Penggandaan</t>
  </si>
  <si>
    <t>Tersedianya Bahan Bacaan dan Peraturan Perundang-undangan</t>
  </si>
  <si>
    <t>Terlaksananya Penyelenggaraan Rapat Koordinasi dan Konsultasi SKPD</t>
  </si>
  <si>
    <t>Tersedianya Kendaraan Perorangan Dinas atau Kendaraan Dinas Jabatan</t>
  </si>
  <si>
    <t>Tersedianya Mebel</t>
  </si>
  <si>
    <t>Tersedianya Peralatan dan Mesin Lainnya</t>
  </si>
  <si>
    <t>Terlaksananya Penyediaan Jasa Surat Menyurat</t>
  </si>
  <si>
    <t>Tersedianya Jasa Komunikasi, Sumber Daya Air dan Listrik</t>
  </si>
  <si>
    <t>Tersedianya Jasa Pelayanan Umum Kantor</t>
  </si>
  <si>
    <t>Tersedianya Jasa Pemeliharaan, Biaya Pemeliharaan dan Pajak Kendaraan Perorangan Dinas atau Kendaraan Dinas Jabatan</t>
  </si>
  <si>
    <t>Terlaksananya Pemeliharaan Peralatan dan Mesin Lainnya</t>
  </si>
  <si>
    <t>Terlaksananya Pemeliharaan/Rehabilitasi Gedung Kantor dan Bangunan Lainnya</t>
  </si>
  <si>
    <t>Terlaksananya Koordinasi/Sinergi Perencanaan dan Pelaksanaan Kegiatan Pemerintahan dengan Perangkat Daerah dan Instansi Vertikal Terkait</t>
  </si>
  <si>
    <t>Meningkatnya Partisipasi Masyarakat dalam Forum Musyawarah Perencanaan Pembangunan di Desa</t>
  </si>
  <si>
    <t>Terlaksananya Sinkronisasi Program Kerja dan Kegiatan Pemberdayaan Masyarakat yang Dilakukan oleh Pemerintah dan Swasta di Wilayah Kerja Kecamatan</t>
  </si>
  <si>
    <t>Meningkatnya Efektifitas Kegiatan Pemberdayaan Masyarakat di Wilayah Kecamatan</t>
  </si>
  <si>
    <t>Terbangunnya Sarana dan Prasarana Kelurahan</t>
  </si>
  <si>
    <t>Terlaksananya Pemberdayaan Masyarakat di Kelurahan</t>
  </si>
  <si>
    <t>Sinergitas dengan Kepolisian Negara Republik Indonesia, Tentara Nasional Indonesia dan Instansi Vertikal di Wilayah Kecamatan</t>
  </si>
  <si>
    <t>Terlaksananya Harmonisasi Hubungan dengan Tokoh Agama dan Tokoh Masyarakat</t>
  </si>
  <si>
    <t>Terlaksananya Fasilitasi Administrasi Tata Pemerintahan Desa</t>
  </si>
  <si>
    <t>Terlaksananya Fasilitasi Pengelolaan Keuangan Desa dan Pendayagunaan Aset Desa</t>
  </si>
  <si>
    <t>Terlaksananya Fasilitasi Sinkronisasi Perencanaan Pembangunan Daerah dengan Pembangunan Desa</t>
  </si>
  <si>
    <t>Terlaksananya Fasilitasi Penataan, Pemanfaatan, dan Pendayagunaan Ruang Desa serta Penetapan dan Penegasan Batas Desa</t>
  </si>
  <si>
    <t>Jumlah Sarana dan Prasarana Kelurahan yang terbangun</t>
  </si>
  <si>
    <t>Terlaksananya Urusan Pemerintahan yang Terkait dengan Pelayanan Perizinan Non Usaha</t>
  </si>
  <si>
    <t>Jumlah Dokumen Non Perizinan Usaha yang Dilaksanakan</t>
  </si>
  <si>
    <t>Tingkat pemenuhan dokumen perencanaan evaluasi dan pelaporan</t>
  </si>
  <si>
    <t>Tingkat pemenuhan Dokumen Administrasi Laporan Keuangan Tahunan OPD</t>
  </si>
  <si>
    <t>Tingkat Pemenuhan Kedisiplinan Pegawai / ASN</t>
  </si>
  <si>
    <t>Tingkat Pemenuhan Pengadaan Barang Milik Daerah Penunjang Urusan OPD</t>
  </si>
  <si>
    <t>Tingkat Pemenuhan Barang Milik Daerah yang dipelihara</t>
  </si>
  <si>
    <t>Bimbingan Teknis Implementasi Peraturan Perundang-Undangan</t>
  </si>
  <si>
    <t>Terlaksananya Bimbingan Teknis Implementasi Peraturan Perundang-Undangan</t>
  </si>
  <si>
    <t>Jumlah Orang yang Mengikuti Bimbingan Teknis Implementasi Peraturan Perundang-Undangan</t>
  </si>
  <si>
    <t>Sasaran</t>
  </si>
  <si>
    <t>Target Renstra SKPD pada Tahun 2026 (akhir periode Renstra SKPD)</t>
  </si>
  <si>
    <t>K</t>
  </si>
  <si>
    <t>Rp.</t>
  </si>
  <si>
    <t>Realisasi Capaian Kinerja Renstra SKPD s/d Tahun Lalu (2021)</t>
  </si>
  <si>
    <t>Target Kinerja dan Anggaran Renja SKPD Tahun 2022</t>
  </si>
  <si>
    <t xml:space="preserve">Realisasi Kinerja Pada Triwulan </t>
  </si>
  <si>
    <t>I</t>
  </si>
  <si>
    <t>II</t>
  </si>
  <si>
    <t>III</t>
  </si>
  <si>
    <t>Realisasi Capaian Kinerja dan Anggaran Belanja SKPD Tahun 2022</t>
  </si>
  <si>
    <t>Tingkat Capaian Kinerja dan Realisasi Anggaran Renja SKPD Tahun 2022 (%)</t>
  </si>
  <si>
    <t>Realisai Kinerja dan Anggaran Renstra SKPD s/d Akhir Tahun 2026</t>
  </si>
  <si>
    <t>Tingkat Capaian Kinerja dan Realisasi Anggaran Renstra SKPD s/d Tahun 2022 (%)</t>
  </si>
  <si>
    <t>Unit SKPD Penanggung Jawab</t>
  </si>
  <si>
    <t>Keterangan</t>
  </si>
  <si>
    <t>05</t>
  </si>
  <si>
    <t>Fasilitasi Pelaksanaan Pemilihan Kepala Desa</t>
  </si>
  <si>
    <t>Jumlah Dokumen Fasilitasi dalam rangka pelaksanaan Pemilihan Kepala Desa</t>
  </si>
  <si>
    <t>Meningkatnya kualitas pelayanan Publik, akuntabilitas kinerja dan Laporan Keuangan Kecamatan</t>
  </si>
  <si>
    <t>13 = 9+10=11=12</t>
  </si>
  <si>
    <t>14 = 13/8*100</t>
  </si>
  <si>
    <t>15 = 7+13</t>
  </si>
  <si>
    <t>16 = 15/6*100</t>
  </si>
  <si>
    <t>Evaluasi Terhadap Hasil Renja Perangkat Daerah Lingkup Kabupaten</t>
  </si>
  <si>
    <t>Rata-rata Capaian Kinerja</t>
  </si>
  <si>
    <t>Predikat Kinerja</t>
  </si>
  <si>
    <t>JUMLAH ANGGARAN DAN REALISASI DARI SELURUH PROGRAM</t>
  </si>
  <si>
    <t>TOTAL RATA-RATA CAPAIAN KINERJA DARI ANGGARAN SELURUH PROGRAM</t>
  </si>
  <si>
    <t>PREDIKAT KINERJA DARI SELURUH PROGRAM</t>
  </si>
  <si>
    <t>Faktor Pendorong Keberhasilan Kinerja</t>
  </si>
  <si>
    <t>Faktor Penghambat</t>
  </si>
  <si>
    <t>Tindak Lanjut yang diperlukan dalam tiwulan berikutnya :</t>
  </si>
  <si>
    <t>Tindak lanjut yang diperlukan dalam Renja SKPD berikutnya *)</t>
  </si>
  <si>
    <t>Dievaluasi</t>
  </si>
  <si>
    <t>KEPALA BAPPEDA</t>
  </si>
  <si>
    <t>KABUPATEN TANJUNG JABUNG BARAT</t>
  </si>
  <si>
    <t>Disusun</t>
  </si>
  <si>
    <t>Kuala Tungkal,                      2022</t>
  </si>
  <si>
    <t xml:space="preserve">Pembina Utama </t>
  </si>
  <si>
    <t>Dr. H. Katamso. SA, SE,ME</t>
  </si>
  <si>
    <t>NIP. 19730116 200012 1 001</t>
  </si>
  <si>
    <t>Renja Kantor Kecamatan Tebing Tinggi Kabupaten Tanjung Jabung Barat</t>
  </si>
  <si>
    <t>MUHAMMAD ARDIANSYAH, SE</t>
  </si>
  <si>
    <t>Pembina Tk. I</t>
  </si>
  <si>
    <t>NIP. 19750428 200012 1 003</t>
  </si>
  <si>
    <t>CAMAT TEBING TINGGI</t>
  </si>
  <si>
    <t>Kecamatan Tebing Tinggi</t>
  </si>
  <si>
    <t>Periode Pelaksanaan : Triwulan II Tahun 2022</t>
  </si>
  <si>
    <t>Tebing Tinggi,             Juli  2022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</si>
</sst>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0_);_(* \(#,##0.00\);_(* &quot;-&quot;_);_(@_)"/>
    <numFmt numFmtId="179" formatCode="_(* #,##0_);_(* \(#,##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6.5"/>
      <name val="Tahoma"/>
      <family val="2"/>
    </font>
    <font>
      <sz val="6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6.5"/>
      <color indexed="8"/>
      <name val="Tahoma"/>
      <family val="2"/>
    </font>
    <font>
      <sz val="5"/>
      <color indexed="8"/>
      <name val="Tahoma"/>
      <family val="2"/>
    </font>
    <font>
      <b/>
      <sz val="6.5"/>
      <color indexed="8"/>
      <name val="Tahoma"/>
      <family val="2"/>
    </font>
    <font>
      <sz val="6.5"/>
      <color indexed="10"/>
      <name val="Tahoma"/>
      <family val="2"/>
    </font>
    <font>
      <b/>
      <sz val="6.5"/>
      <color indexed="10"/>
      <name val="Tahoma"/>
      <family val="2"/>
    </font>
    <font>
      <sz val="6.5"/>
      <color indexed="8"/>
      <name val="Segoe UI"/>
      <family val="2"/>
    </font>
    <font>
      <b/>
      <sz val="8"/>
      <color indexed="8"/>
      <name val="Calibri"/>
      <family val="2"/>
    </font>
    <font>
      <sz val="10"/>
      <color indexed="8"/>
      <name val="Tahoma"/>
      <family val="2"/>
    </font>
    <font>
      <sz val="10.5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6.5"/>
      <color theme="1"/>
      <name val="Tahoma"/>
      <family val="2"/>
    </font>
    <font>
      <sz val="5"/>
      <color theme="1"/>
      <name val="Tahoma"/>
      <family val="2"/>
    </font>
    <font>
      <b/>
      <sz val="6.5"/>
      <color rgb="FF000000"/>
      <name val="Tahoma"/>
      <family val="2"/>
    </font>
    <font>
      <sz val="6.5"/>
      <color rgb="FFFF0000"/>
      <name val="Tahoma"/>
      <family val="2"/>
    </font>
    <font>
      <b/>
      <sz val="6.5"/>
      <color rgb="FFFF0000"/>
      <name val="Tahoma"/>
      <family val="2"/>
    </font>
    <font>
      <sz val="6.5"/>
      <color rgb="FF000000"/>
      <name val="Tahoma"/>
      <family val="2"/>
    </font>
    <font>
      <sz val="6.5"/>
      <color theme="1"/>
      <name val="Segoe UI"/>
      <family val="2"/>
    </font>
    <font>
      <b/>
      <sz val="8"/>
      <color theme="1"/>
      <name val="Calibri"/>
      <family val="2"/>
    </font>
    <font>
      <b/>
      <sz val="6.5"/>
      <color theme="1"/>
      <name val="Tahoma"/>
      <family val="2"/>
    </font>
    <font>
      <sz val="10"/>
      <color theme="1"/>
      <name val="Tahoma"/>
      <family val="2"/>
    </font>
    <font>
      <sz val="10.5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0" fillId="0" borderId="0" xfId="0" applyFill="1" applyAlignment="1">
      <alignment/>
    </xf>
    <xf numFmtId="0" fontId="56" fillId="7" borderId="10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 quotePrefix="1">
      <alignment horizontal="center" vertical="center" wrapText="1"/>
    </xf>
    <xf numFmtId="0" fontId="56" fillId="7" borderId="11" xfId="0" applyFont="1" applyFill="1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8" fillId="5" borderId="16" xfId="0" applyFont="1" applyFill="1" applyBorder="1" applyAlignment="1">
      <alignment horizontal="left" vertical="center" wrapText="1"/>
    </xf>
    <xf numFmtId="0" fontId="59" fillId="5" borderId="16" xfId="0" applyFont="1" applyFill="1" applyBorder="1" applyAlignment="1">
      <alignment vertical="center" wrapText="1"/>
    </xf>
    <xf numFmtId="3" fontId="3" fillId="5" borderId="16" xfId="0" applyNumberFormat="1" applyFont="1" applyFill="1" applyBorder="1" applyAlignment="1">
      <alignment horizontal="right" vertical="center" wrapText="1"/>
    </xf>
    <xf numFmtId="3" fontId="3" fillId="5" borderId="17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8" fillId="18" borderId="19" xfId="0" applyFont="1" applyFill="1" applyBorder="1" applyAlignment="1">
      <alignment horizontal="left" vertical="center" wrapText="1"/>
    </xf>
    <xf numFmtId="0" fontId="60" fillId="18" borderId="19" xfId="0" applyFont="1" applyFill="1" applyBorder="1" applyAlignment="1">
      <alignment vertical="center" wrapText="1"/>
    </xf>
    <xf numFmtId="3" fontId="3" fillId="18" borderId="19" xfId="0" applyNumberFormat="1" applyFont="1" applyFill="1" applyBorder="1" applyAlignment="1">
      <alignment horizontal="right" vertical="center" wrapText="1"/>
    </xf>
    <xf numFmtId="3" fontId="3" fillId="18" borderId="20" xfId="0" applyNumberFormat="1" applyFont="1" applyFill="1" applyBorder="1" applyAlignment="1">
      <alignment horizontal="right" vertical="center" wrapText="1"/>
    </xf>
    <xf numFmtId="0" fontId="61" fillId="33" borderId="19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9" fontId="61" fillId="0" borderId="19" xfId="0" applyNumberFormat="1" applyFont="1" applyFill="1" applyBorder="1" applyAlignment="1">
      <alignment horizontal="center" vertical="center" wrapText="1"/>
    </xf>
    <xf numFmtId="3" fontId="61" fillId="0" borderId="19" xfId="0" applyNumberFormat="1" applyFont="1" applyFill="1" applyBorder="1" applyAlignment="1">
      <alignment horizontal="right" vertical="center" wrapText="1"/>
    </xf>
    <xf numFmtId="3" fontId="61" fillId="0" borderId="20" xfId="0" applyNumberFormat="1" applyFont="1" applyFill="1" applyBorder="1" applyAlignment="1">
      <alignment horizontal="right" vertical="center" wrapText="1"/>
    </xf>
    <xf numFmtId="9" fontId="4" fillId="33" borderId="19" xfId="0" applyNumberFormat="1" applyFont="1" applyFill="1" applyBorder="1" applyAlignment="1">
      <alignment horizontal="center" vertical="center" wrapText="1"/>
    </xf>
    <xf numFmtId="9" fontId="61" fillId="33" borderId="19" xfId="0" applyNumberFormat="1" applyFont="1" applyFill="1" applyBorder="1" applyAlignment="1">
      <alignment horizontal="center" vertical="center" wrapText="1"/>
    </xf>
    <xf numFmtId="3" fontId="61" fillId="0" borderId="19" xfId="0" applyNumberFormat="1" applyFont="1" applyFill="1" applyBorder="1" applyAlignment="1">
      <alignment vertical="center" wrapText="1"/>
    </xf>
    <xf numFmtId="3" fontId="61" fillId="0" borderId="20" xfId="0" applyNumberFormat="1" applyFont="1" applyFill="1" applyBorder="1" applyAlignment="1">
      <alignment vertical="center" wrapText="1"/>
    </xf>
    <xf numFmtId="0" fontId="58" fillId="18" borderId="19" xfId="0" applyFont="1" applyFill="1" applyBorder="1" applyAlignment="1">
      <alignment vertical="center" wrapText="1"/>
    </xf>
    <xf numFmtId="9" fontId="58" fillId="18" borderId="19" xfId="0" applyNumberFormat="1" applyFont="1" applyFill="1" applyBorder="1" applyAlignment="1">
      <alignment horizontal="center" vertical="center" wrapText="1"/>
    </xf>
    <xf numFmtId="3" fontId="58" fillId="18" borderId="19" xfId="0" applyNumberFormat="1" applyFont="1" applyFill="1" applyBorder="1" applyAlignment="1">
      <alignment vertical="center" wrapText="1"/>
    </xf>
    <xf numFmtId="3" fontId="58" fillId="18" borderId="20" xfId="0" applyNumberFormat="1" applyFont="1" applyFill="1" applyBorder="1" applyAlignment="1">
      <alignment vertical="center" wrapText="1"/>
    </xf>
    <xf numFmtId="0" fontId="61" fillId="0" borderId="19" xfId="0" applyFont="1" applyBorder="1" applyAlignment="1">
      <alignment wrapText="1"/>
    </xf>
    <xf numFmtId="0" fontId="58" fillId="5" borderId="19" xfId="0" applyFont="1" applyFill="1" applyBorder="1" applyAlignment="1">
      <alignment horizontal="left" vertical="center" wrapText="1"/>
    </xf>
    <xf numFmtId="9" fontId="58" fillId="5" borderId="19" xfId="0" applyNumberFormat="1" applyFont="1" applyFill="1" applyBorder="1" applyAlignment="1">
      <alignment horizontal="center" vertical="center" wrapText="1"/>
    </xf>
    <xf numFmtId="3" fontId="58" fillId="5" borderId="19" xfId="0" applyNumberFormat="1" applyFont="1" applyFill="1" applyBorder="1" applyAlignment="1">
      <alignment vertical="center" wrapText="1"/>
    </xf>
    <xf numFmtId="3" fontId="58" fillId="5" borderId="20" xfId="0" applyNumberFormat="1" applyFont="1" applyFill="1" applyBorder="1" applyAlignment="1">
      <alignment vertical="center" wrapText="1"/>
    </xf>
    <xf numFmtId="0" fontId="61" fillId="18" borderId="19" xfId="0" applyFont="1" applyFill="1" applyBorder="1" applyAlignment="1">
      <alignment vertical="center" wrapText="1"/>
    </xf>
    <xf numFmtId="9" fontId="61" fillId="18" borderId="19" xfId="0" applyNumberFormat="1" applyFont="1" applyFill="1" applyBorder="1" applyAlignment="1">
      <alignment horizontal="center" vertical="center" wrapText="1"/>
    </xf>
    <xf numFmtId="3" fontId="61" fillId="18" borderId="19" xfId="0" applyNumberFormat="1" applyFont="1" applyFill="1" applyBorder="1" applyAlignment="1">
      <alignment vertical="center" wrapText="1"/>
    </xf>
    <xf numFmtId="3" fontId="61" fillId="18" borderId="20" xfId="0" applyNumberFormat="1" applyFont="1" applyFill="1" applyBorder="1" applyAlignment="1">
      <alignment vertical="center" wrapText="1"/>
    </xf>
    <xf numFmtId="0" fontId="62" fillId="34" borderId="19" xfId="0" applyFont="1" applyFill="1" applyBorder="1" applyAlignment="1">
      <alignment horizontal="left" vertical="top" wrapText="1"/>
    </xf>
    <xf numFmtId="0" fontId="61" fillId="0" borderId="19" xfId="0" applyNumberFormat="1" applyFont="1" applyFill="1" applyBorder="1" applyAlignment="1">
      <alignment horizontal="center" vertical="center" wrapText="1"/>
    </xf>
    <xf numFmtId="0" fontId="61" fillId="5" borderId="19" xfId="0" applyFont="1" applyFill="1" applyBorder="1" applyAlignment="1">
      <alignment horizontal="center" vertical="center" wrapText="1"/>
    </xf>
    <xf numFmtId="3" fontId="58" fillId="5" borderId="19" xfId="0" applyNumberFormat="1" applyFont="1" applyFill="1" applyBorder="1" applyAlignment="1">
      <alignment horizontal="right" vertical="center" wrapText="1"/>
    </xf>
    <xf numFmtId="3" fontId="58" fillId="5" borderId="20" xfId="0" applyNumberFormat="1" applyFont="1" applyFill="1" applyBorder="1" applyAlignment="1">
      <alignment horizontal="right" vertical="center" wrapText="1"/>
    </xf>
    <xf numFmtId="0" fontId="61" fillId="18" borderId="19" xfId="0" applyFont="1" applyFill="1" applyBorder="1" applyAlignment="1">
      <alignment horizontal="left" vertical="center" wrapText="1"/>
    </xf>
    <xf numFmtId="3" fontId="58" fillId="18" borderId="19" xfId="0" applyNumberFormat="1" applyFont="1" applyFill="1" applyBorder="1" applyAlignment="1">
      <alignment horizontal="right" vertical="center" wrapText="1"/>
    </xf>
    <xf numFmtId="3" fontId="58" fillId="18" borderId="20" xfId="0" applyNumberFormat="1" applyFont="1" applyFill="1" applyBorder="1" applyAlignment="1">
      <alignment horizontal="right" vertical="center" wrapText="1"/>
    </xf>
    <xf numFmtId="0" fontId="61" fillId="0" borderId="19" xfId="0" applyFont="1" applyFill="1" applyBorder="1" applyAlignment="1">
      <alignment horizontal="left" vertical="center" wrapText="1"/>
    </xf>
    <xf numFmtId="3" fontId="61" fillId="0" borderId="19" xfId="0" applyNumberFormat="1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center" vertical="center" wrapText="1"/>
    </xf>
    <xf numFmtId="3" fontId="58" fillId="0" borderId="19" xfId="0" applyNumberFormat="1" applyFont="1" applyFill="1" applyBorder="1" applyAlignment="1">
      <alignment horizontal="right" vertical="center" wrapText="1"/>
    </xf>
    <xf numFmtId="3" fontId="58" fillId="0" borderId="20" xfId="0" applyNumberFormat="1" applyFont="1" applyFill="1" applyBorder="1" applyAlignment="1">
      <alignment horizontal="right" vertical="center" wrapText="1"/>
    </xf>
    <xf numFmtId="0" fontId="58" fillId="5" borderId="19" xfId="0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1" fillId="0" borderId="22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horizontal="center" vertical="center" wrapText="1"/>
    </xf>
    <xf numFmtId="3" fontId="61" fillId="0" borderId="22" xfId="0" applyNumberFormat="1" applyFont="1" applyFill="1" applyBorder="1" applyAlignment="1">
      <alignment horizontal="right" vertical="center" wrapText="1"/>
    </xf>
    <xf numFmtId="3" fontId="61" fillId="0" borderId="23" xfId="0" applyNumberFormat="1" applyFont="1" applyFill="1" applyBorder="1" applyAlignment="1">
      <alignment horizontal="right" vertical="center" wrapText="1"/>
    </xf>
    <xf numFmtId="0" fontId="56" fillId="0" borderId="16" xfId="0" applyFont="1" applyBorder="1" applyAlignment="1">
      <alignment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60" fillId="18" borderId="19" xfId="0" applyNumberFormat="1" applyFont="1" applyFill="1" applyBorder="1" applyAlignment="1">
      <alignment vertical="center" wrapText="1"/>
    </xf>
    <xf numFmtId="0" fontId="61" fillId="33" borderId="19" xfId="0" applyNumberFormat="1" applyFont="1" applyFill="1" applyBorder="1" applyAlignment="1">
      <alignment horizontal="center" vertical="center" wrapText="1"/>
    </xf>
    <xf numFmtId="0" fontId="58" fillId="18" borderId="19" xfId="0" applyNumberFormat="1" applyFont="1" applyFill="1" applyBorder="1" applyAlignment="1">
      <alignment horizontal="center" vertical="center" wrapText="1"/>
    </xf>
    <xf numFmtId="0" fontId="58" fillId="5" borderId="19" xfId="0" applyNumberFormat="1" applyFont="1" applyFill="1" applyBorder="1" applyAlignment="1">
      <alignment horizontal="center" vertical="center" wrapText="1"/>
    </xf>
    <xf numFmtId="0" fontId="61" fillId="18" borderId="19" xfId="0" applyNumberFormat="1" applyFont="1" applyFill="1" applyBorder="1" applyAlignment="1">
      <alignment horizontal="center" vertical="center" wrapText="1"/>
    </xf>
    <xf numFmtId="0" fontId="61" fillId="0" borderId="19" xfId="0" applyNumberFormat="1" applyFont="1" applyFill="1" applyBorder="1" applyAlignment="1">
      <alignment vertical="center" wrapText="1"/>
    </xf>
    <xf numFmtId="0" fontId="61" fillId="5" borderId="19" xfId="0" applyNumberFormat="1" applyFont="1" applyFill="1" applyBorder="1" applyAlignment="1">
      <alignment horizontal="center" vertical="center" wrapText="1"/>
    </xf>
    <xf numFmtId="0" fontId="58" fillId="5" borderId="19" xfId="0" applyNumberFormat="1" applyFont="1" applyFill="1" applyBorder="1" applyAlignment="1">
      <alignment vertical="center" wrapText="1"/>
    </xf>
    <xf numFmtId="0" fontId="58" fillId="18" borderId="19" xfId="0" applyNumberFormat="1" applyFont="1" applyFill="1" applyBorder="1" applyAlignment="1">
      <alignment vertical="center" wrapText="1"/>
    </xf>
    <xf numFmtId="9" fontId="3" fillId="18" borderId="19" xfId="0" applyNumberFormat="1" applyFont="1" applyFill="1" applyBorder="1" applyAlignment="1">
      <alignment vertical="center" wrapText="1"/>
    </xf>
    <xf numFmtId="0" fontId="56" fillId="7" borderId="10" xfId="0" applyNumberFormat="1" applyFont="1" applyFill="1" applyBorder="1" applyAlignment="1">
      <alignment horizontal="center" vertical="center" wrapText="1"/>
    </xf>
    <xf numFmtId="0" fontId="59" fillId="5" borderId="16" xfId="0" applyNumberFormat="1" applyFont="1" applyFill="1" applyBorder="1" applyAlignment="1">
      <alignment vertical="center" wrapText="1"/>
    </xf>
    <xf numFmtId="0" fontId="61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8" fillId="5" borderId="16" xfId="0" applyFont="1" applyFill="1" applyBorder="1" applyAlignment="1">
      <alignment vertical="center" wrapText="1"/>
    </xf>
    <xf numFmtId="3" fontId="58" fillId="5" borderId="16" xfId="0" applyNumberFormat="1" applyFont="1" applyFill="1" applyBorder="1" applyAlignment="1">
      <alignment horizontal="right" vertical="center" wrapText="1"/>
    </xf>
    <xf numFmtId="0" fontId="61" fillId="0" borderId="19" xfId="0" applyFont="1" applyFill="1" applyBorder="1" applyAlignment="1">
      <alignment horizontal="right" vertical="center" wrapText="1"/>
    </xf>
    <xf numFmtId="2" fontId="58" fillId="5" borderId="16" xfId="0" applyNumberFormat="1" applyFont="1" applyFill="1" applyBorder="1" applyAlignment="1">
      <alignment horizontal="right" vertical="center" wrapText="1"/>
    </xf>
    <xf numFmtId="2" fontId="58" fillId="18" borderId="19" xfId="0" applyNumberFormat="1" applyFont="1" applyFill="1" applyBorder="1" applyAlignment="1">
      <alignment horizontal="right" vertical="center" wrapText="1"/>
    </xf>
    <xf numFmtId="2" fontId="61" fillId="0" borderId="19" xfId="0" applyNumberFormat="1" applyFont="1" applyFill="1" applyBorder="1" applyAlignment="1">
      <alignment horizontal="right" vertical="center" wrapText="1"/>
    </xf>
    <xf numFmtId="2" fontId="58" fillId="5" borderId="19" xfId="0" applyNumberFormat="1" applyFont="1" applyFill="1" applyBorder="1" applyAlignment="1">
      <alignment horizontal="right" vertical="center" wrapText="1"/>
    </xf>
    <xf numFmtId="3" fontId="3" fillId="5" borderId="19" xfId="0" applyNumberFormat="1" applyFont="1" applyFill="1" applyBorder="1" applyAlignment="1">
      <alignment horizontal="right" vertical="center" wrapText="1"/>
    </xf>
    <xf numFmtId="0" fontId="62" fillId="34" borderId="19" xfId="0" applyFont="1" applyFill="1" applyBorder="1" applyAlignment="1">
      <alignment horizontal="right" vertical="center" wrapText="1"/>
    </xf>
    <xf numFmtId="0" fontId="55" fillId="0" borderId="24" xfId="0" applyFont="1" applyBorder="1" applyAlignment="1">
      <alignment vertical="center"/>
    </xf>
    <xf numFmtId="3" fontId="63" fillId="0" borderId="24" xfId="0" applyNumberFormat="1" applyFont="1" applyBorder="1" applyAlignment="1">
      <alignment vertical="center"/>
    </xf>
    <xf numFmtId="3" fontId="63" fillId="0" borderId="25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6" fillId="0" borderId="24" xfId="0" applyFont="1" applyBorder="1" applyAlignment="1">
      <alignment/>
    </xf>
    <xf numFmtId="0" fontId="56" fillId="0" borderId="25" xfId="0" applyFont="1" applyBorder="1" applyAlignment="1">
      <alignment/>
    </xf>
    <xf numFmtId="0" fontId="56" fillId="35" borderId="24" xfId="0" applyNumberFormat="1" applyFont="1" applyFill="1" applyBorder="1" applyAlignment="1">
      <alignment/>
    </xf>
    <xf numFmtId="0" fontId="56" fillId="35" borderId="24" xfId="0" applyFont="1" applyFill="1" applyBorder="1" applyAlignment="1">
      <alignment/>
    </xf>
    <xf numFmtId="3" fontId="56" fillId="35" borderId="24" xfId="0" applyNumberFormat="1" applyFont="1" applyFill="1" applyBorder="1" applyAlignment="1">
      <alignment/>
    </xf>
    <xf numFmtId="3" fontId="64" fillId="0" borderId="24" xfId="0" applyNumberFormat="1" applyFont="1" applyBorder="1" applyAlignment="1">
      <alignment/>
    </xf>
    <xf numFmtId="2" fontId="55" fillId="35" borderId="24" xfId="0" applyNumberFormat="1" applyFont="1" applyFill="1" applyBorder="1" applyAlignment="1">
      <alignment vertical="center"/>
    </xf>
    <xf numFmtId="0" fontId="55" fillId="35" borderId="24" xfId="0" applyFont="1" applyFill="1" applyBorder="1" applyAlignment="1">
      <alignment vertical="center"/>
    </xf>
    <xf numFmtId="3" fontId="63" fillId="35" borderId="24" xfId="0" applyNumberFormat="1" applyFont="1" applyFill="1" applyBorder="1" applyAlignment="1">
      <alignment vertical="center"/>
    </xf>
    <xf numFmtId="0" fontId="0" fillId="35" borderId="24" xfId="0" applyFill="1" applyBorder="1" applyAlignment="1">
      <alignment/>
    </xf>
    <xf numFmtId="3" fontId="0" fillId="35" borderId="24" xfId="0" applyNumberFormat="1" applyFill="1" applyBorder="1" applyAlignment="1">
      <alignment/>
    </xf>
    <xf numFmtId="41" fontId="55" fillId="35" borderId="24" xfId="43" applyFont="1" applyFill="1" applyBorder="1" applyAlignment="1">
      <alignment/>
    </xf>
    <xf numFmtId="2" fontId="64" fillId="35" borderId="24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5" fillId="0" borderId="0" xfId="0" applyNumberFormat="1" applyFont="1" applyAlignment="1">
      <alignment/>
    </xf>
    <xf numFmtId="0" fontId="5" fillId="0" borderId="0" xfId="67" applyFont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vertical="center"/>
      <protection/>
    </xf>
    <xf numFmtId="41" fontId="5" fillId="33" borderId="0" xfId="44" applyFont="1" applyFill="1" applyBorder="1" applyAlignment="1">
      <alignment horizontal="center" vertical="center"/>
    </xf>
    <xf numFmtId="0" fontId="5" fillId="0" borderId="0" xfId="44" applyNumberFormat="1" applyFont="1" applyBorder="1" applyAlignment="1">
      <alignment horizontal="center" vertical="center"/>
    </xf>
    <xf numFmtId="0" fontId="7" fillId="0" borderId="0" xfId="67" applyFont="1" applyAlignment="1">
      <alignment horizontal="center" vertical="center"/>
      <protection/>
    </xf>
    <xf numFmtId="0" fontId="7" fillId="33" borderId="0" xfId="67" applyFont="1" applyFill="1" applyAlignment="1">
      <alignment horizontal="center" vertical="center"/>
      <protection/>
    </xf>
    <xf numFmtId="0" fontId="5" fillId="33" borderId="0" xfId="67" applyFont="1" applyFill="1" applyAlignment="1">
      <alignment horizontal="center" vertical="center"/>
      <protection/>
    </xf>
    <xf numFmtId="0" fontId="7" fillId="0" borderId="0" xfId="67" applyFont="1" applyAlignment="1">
      <alignment vertical="center"/>
      <protection/>
    </xf>
    <xf numFmtId="0" fontId="5" fillId="0" borderId="0" xfId="67" applyFont="1" applyAlignment="1">
      <alignment horizontal="center"/>
      <protection/>
    </xf>
    <xf numFmtId="0" fontId="5" fillId="0" borderId="0" xfId="67" applyFont="1" applyAlignment="1">
      <alignment horizontal="center" vertical="center"/>
      <protection/>
    </xf>
    <xf numFmtId="41" fontId="6" fillId="0" borderId="0" xfId="44" applyFont="1" applyBorder="1" applyAlignment="1">
      <alignment horizontal="center" vertical="center"/>
    </xf>
    <xf numFmtId="41" fontId="5" fillId="0" borderId="0" xfId="44" applyFont="1" applyBorder="1" applyAlignment="1">
      <alignment horizontal="center" vertical="center"/>
    </xf>
    <xf numFmtId="0" fontId="8" fillId="0" borderId="0" xfId="67" applyFont="1" applyAlignment="1">
      <alignment horizontal="center"/>
      <protection/>
    </xf>
    <xf numFmtId="0" fontId="6" fillId="0" borderId="0" xfId="67" applyFont="1" applyAlignment="1">
      <alignment horizontal="center" vertical="center"/>
      <protection/>
    </xf>
    <xf numFmtId="0" fontId="57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left"/>
    </xf>
    <xf numFmtId="0" fontId="56" fillId="0" borderId="29" xfId="0" applyFont="1" applyBorder="1" applyAlignment="1">
      <alignment horizontal="left"/>
    </xf>
    <xf numFmtId="0" fontId="56" fillId="0" borderId="30" xfId="0" applyFont="1" applyBorder="1" applyAlignment="1">
      <alignment horizontal="left"/>
    </xf>
    <xf numFmtId="0" fontId="56" fillId="0" borderId="31" xfId="0" applyFont="1" applyBorder="1" applyAlignment="1">
      <alignment horizontal="right"/>
    </xf>
    <xf numFmtId="0" fontId="56" fillId="0" borderId="24" xfId="0" applyFont="1" applyBorder="1" applyAlignment="1">
      <alignment horizontal="right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6" fillId="7" borderId="35" xfId="0" applyFont="1" applyFill="1" applyBorder="1" applyAlignment="1">
      <alignment horizontal="center" vertical="center" wrapText="1"/>
    </xf>
    <xf numFmtId="0" fontId="56" fillId="7" borderId="36" xfId="0" applyFont="1" applyFill="1" applyBorder="1" applyAlignment="1">
      <alignment horizontal="center" vertical="center" wrapText="1"/>
    </xf>
    <xf numFmtId="0" fontId="56" fillId="7" borderId="37" xfId="0" applyFont="1" applyFill="1" applyBorder="1" applyAlignment="1">
      <alignment horizontal="center" vertical="center" wrapText="1"/>
    </xf>
    <xf numFmtId="0" fontId="56" fillId="7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right"/>
    </xf>
    <xf numFmtId="0" fontId="0" fillId="0" borderId="24" xfId="0" applyBorder="1" applyAlignment="1">
      <alignment horizontal="right"/>
    </xf>
    <xf numFmtId="0" fontId="56" fillId="7" borderId="38" xfId="0" applyFont="1" applyFill="1" applyBorder="1" applyAlignment="1">
      <alignment horizontal="center" vertical="center" wrapText="1"/>
    </xf>
    <xf numFmtId="0" fontId="56" fillId="7" borderId="24" xfId="0" applyFont="1" applyFill="1" applyBorder="1" applyAlignment="1">
      <alignment horizontal="center" vertical="center" wrapText="1"/>
    </xf>
    <xf numFmtId="0" fontId="56" fillId="7" borderId="39" xfId="0" applyFont="1" applyFill="1" applyBorder="1" applyAlignment="1">
      <alignment horizontal="center" vertical="center" wrapText="1"/>
    </xf>
    <xf numFmtId="0" fontId="56" fillId="7" borderId="40" xfId="0" applyFont="1" applyFill="1" applyBorder="1" applyAlignment="1">
      <alignment horizontal="center" vertical="center" wrapText="1"/>
    </xf>
    <xf numFmtId="0" fontId="56" fillId="7" borderId="41" xfId="0" applyFont="1" applyFill="1" applyBorder="1" applyAlignment="1">
      <alignment horizontal="center" vertical="center" wrapText="1"/>
    </xf>
    <xf numFmtId="0" fontId="56" fillId="7" borderId="42" xfId="0" applyFont="1" applyFill="1" applyBorder="1" applyAlignment="1">
      <alignment horizontal="center" vertical="center" wrapText="1"/>
    </xf>
    <xf numFmtId="0" fontId="56" fillId="7" borderId="43" xfId="0" applyFont="1" applyFill="1" applyBorder="1" applyAlignment="1">
      <alignment horizontal="center" vertical="center" wrapText="1"/>
    </xf>
    <xf numFmtId="0" fontId="56" fillId="7" borderId="44" xfId="0" applyFont="1" applyFill="1" applyBorder="1" applyAlignment="1">
      <alignment horizontal="center" vertical="center" wrapText="1"/>
    </xf>
    <xf numFmtId="0" fontId="56" fillId="7" borderId="45" xfId="0" applyFont="1" applyFill="1" applyBorder="1" applyAlignment="1">
      <alignment horizontal="center" vertical="center" wrapText="1"/>
    </xf>
    <xf numFmtId="0" fontId="56" fillId="7" borderId="46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left"/>
    </xf>
    <xf numFmtId="0" fontId="56" fillId="0" borderId="31" xfId="0" applyFont="1" applyBorder="1" applyAlignment="1">
      <alignment horizontal="left"/>
    </xf>
    <xf numFmtId="0" fontId="56" fillId="0" borderId="24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6" fillId="0" borderId="31" xfId="0" applyFont="1" applyBorder="1" applyAlignment="1">
      <alignment horizontal="right" vertical="center"/>
    </xf>
    <xf numFmtId="0" fontId="56" fillId="0" borderId="24" xfId="0" applyFont="1" applyBorder="1" applyAlignment="1">
      <alignment horizontal="righ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3 2" xfId="47"/>
    <cellStyle name="Comma [0] 4" xfId="48"/>
    <cellStyle name="Comma 2" xfId="49"/>
    <cellStyle name="Comma 3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AJ111"/>
  <sheetViews>
    <sheetView tabSelected="1" zoomScale="106" zoomScaleNormal="106" zoomScalePageLayoutView="0" workbookViewId="0" topLeftCell="E37">
      <selection activeCell="AB76" sqref="AB76"/>
    </sheetView>
  </sheetViews>
  <sheetFormatPr defaultColWidth="9.140625" defaultRowHeight="15"/>
  <cols>
    <col min="1" max="1" width="5.7109375" style="0" customWidth="1"/>
    <col min="2" max="2" width="17.57421875" style="0" customWidth="1"/>
    <col min="3" max="3" width="22.7109375" style="0" customWidth="1"/>
    <col min="4" max="4" width="22.57421875" style="0" customWidth="1"/>
    <col min="5" max="5" width="21.140625" style="0" customWidth="1"/>
    <col min="6" max="6" width="4.28125" style="0" customWidth="1"/>
    <col min="7" max="7" width="11.8515625" style="0" customWidth="1"/>
    <col min="8" max="8" width="4.00390625" style="79" customWidth="1"/>
    <col min="9" max="9" width="10.28125" style="0" customWidth="1"/>
    <col min="10" max="10" width="4.57421875" style="79" customWidth="1"/>
    <col min="11" max="11" width="10.140625" style="0" customWidth="1"/>
    <col min="12" max="12" width="3.421875" style="79" customWidth="1"/>
    <col min="13" max="13" width="10.140625" style="0" customWidth="1"/>
    <col min="14" max="14" width="3.28125" style="0" customWidth="1"/>
    <col min="15" max="15" width="10.57421875" style="0" bestFit="1" customWidth="1"/>
    <col min="16" max="16" width="3.421875" style="0" customWidth="1"/>
    <col min="17" max="17" width="6.57421875" style="0" customWidth="1"/>
    <col min="18" max="18" width="3.57421875" style="0" customWidth="1"/>
    <col min="19" max="19" width="6.421875" style="0" customWidth="1"/>
    <col min="20" max="20" width="4.421875" style="0" customWidth="1"/>
    <col min="21" max="21" width="10.28125" style="0" customWidth="1"/>
    <col min="22" max="22" width="4.421875" style="0" customWidth="1"/>
    <col min="23" max="23" width="7.57421875" style="0" customWidth="1"/>
    <col min="24" max="24" width="4.8515625" style="0" customWidth="1"/>
    <col min="25" max="25" width="10.140625" style="0" customWidth="1"/>
    <col min="26" max="26" width="5.28125" style="0" customWidth="1"/>
    <col min="27" max="27" width="7.28125" style="0" customWidth="1"/>
    <col min="28" max="28" width="9.00390625" style="0" customWidth="1"/>
    <col min="29" max="36" width="2.28125" style="0" customWidth="1"/>
  </cols>
  <sheetData>
    <row r="2" spans="1:36" ht="15">
      <c r="A2" s="154" t="s">
        <v>182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</row>
    <row r="3" spans="1:36" ht="15">
      <c r="A3" s="154" t="s">
        <v>200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</row>
    <row r="4" spans="1:36" ht="15">
      <c r="A4" s="154" t="s">
        <v>206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</row>
    <row r="5" spans="3:28" ht="15.75" thickBot="1">
      <c r="C5" s="151"/>
      <c r="D5" s="151"/>
      <c r="E5" s="151"/>
      <c r="F5" s="151"/>
      <c r="G5" s="151"/>
      <c r="H5" s="151"/>
      <c r="I5" s="151"/>
      <c r="J5" s="151"/>
      <c r="K5" s="151"/>
      <c r="AB5" s="6"/>
    </row>
    <row r="6" spans="1:36" ht="16.5" customHeight="1">
      <c r="A6" s="140" t="s">
        <v>72</v>
      </c>
      <c r="B6" s="140" t="s">
        <v>158</v>
      </c>
      <c r="C6" s="150" t="s">
        <v>4</v>
      </c>
      <c r="D6" s="149" t="s">
        <v>75</v>
      </c>
      <c r="E6" s="149" t="s">
        <v>0</v>
      </c>
      <c r="F6" s="142" t="s">
        <v>159</v>
      </c>
      <c r="G6" s="143"/>
      <c r="H6" s="142" t="s">
        <v>162</v>
      </c>
      <c r="I6" s="143"/>
      <c r="J6" s="142" t="s">
        <v>163</v>
      </c>
      <c r="K6" s="143"/>
      <c r="L6" s="144" t="s">
        <v>164</v>
      </c>
      <c r="M6" s="145"/>
      <c r="N6" s="145"/>
      <c r="O6" s="145"/>
      <c r="P6" s="145"/>
      <c r="Q6" s="145"/>
      <c r="R6" s="145"/>
      <c r="S6" s="146"/>
      <c r="T6" s="134" t="s">
        <v>168</v>
      </c>
      <c r="U6" s="135"/>
      <c r="V6" s="134" t="s">
        <v>169</v>
      </c>
      <c r="W6" s="135"/>
      <c r="X6" s="134" t="s">
        <v>170</v>
      </c>
      <c r="Y6" s="135"/>
      <c r="Z6" s="134" t="s">
        <v>171</v>
      </c>
      <c r="AA6" s="135"/>
      <c r="AB6" s="149" t="s">
        <v>172</v>
      </c>
      <c r="AC6" s="147" t="s">
        <v>173</v>
      </c>
      <c r="AD6" s="147"/>
      <c r="AE6" s="147"/>
      <c r="AF6" s="147"/>
      <c r="AG6" s="147"/>
      <c r="AH6" s="147"/>
      <c r="AI6" s="147"/>
      <c r="AJ6" s="135"/>
    </row>
    <row r="7" spans="1:36" ht="21" customHeight="1">
      <c r="A7" s="141"/>
      <c r="B7" s="141"/>
      <c r="C7" s="141"/>
      <c r="D7" s="149"/>
      <c r="E7" s="149"/>
      <c r="F7" s="136"/>
      <c r="G7" s="137"/>
      <c r="H7" s="136"/>
      <c r="I7" s="137"/>
      <c r="J7" s="136"/>
      <c r="K7" s="137"/>
      <c r="L7" s="136" t="s">
        <v>165</v>
      </c>
      <c r="M7" s="137"/>
      <c r="N7" s="136" t="s">
        <v>166</v>
      </c>
      <c r="O7" s="137"/>
      <c r="P7" s="136" t="s">
        <v>167</v>
      </c>
      <c r="Q7" s="137"/>
      <c r="R7" s="136" t="s">
        <v>77</v>
      </c>
      <c r="S7" s="137"/>
      <c r="T7" s="136"/>
      <c r="U7" s="137"/>
      <c r="V7" s="136"/>
      <c r="W7" s="137"/>
      <c r="X7" s="136"/>
      <c r="Y7" s="137"/>
      <c r="Z7" s="136"/>
      <c r="AA7" s="137"/>
      <c r="AB7" s="149"/>
      <c r="AC7" s="148"/>
      <c r="AD7" s="148"/>
      <c r="AE7" s="148"/>
      <c r="AF7" s="148"/>
      <c r="AG7" s="148"/>
      <c r="AH7" s="148"/>
      <c r="AI7" s="148"/>
      <c r="AJ7" s="137"/>
    </row>
    <row r="8" spans="1:36" ht="13.5" customHeight="1">
      <c r="A8" s="141"/>
      <c r="B8" s="141"/>
      <c r="C8" s="141"/>
      <c r="D8" s="150"/>
      <c r="E8" s="150"/>
      <c r="F8" s="3" t="s">
        <v>160</v>
      </c>
      <c r="G8" s="3" t="s">
        <v>161</v>
      </c>
      <c r="H8" s="76" t="s">
        <v>160</v>
      </c>
      <c r="I8" s="3" t="s">
        <v>161</v>
      </c>
      <c r="J8" s="76" t="s">
        <v>160</v>
      </c>
      <c r="K8" s="3" t="s">
        <v>161</v>
      </c>
      <c r="L8" s="76" t="s">
        <v>160</v>
      </c>
      <c r="M8" s="3" t="s">
        <v>161</v>
      </c>
      <c r="N8" s="3" t="s">
        <v>160</v>
      </c>
      <c r="O8" s="3" t="s">
        <v>161</v>
      </c>
      <c r="P8" s="3" t="s">
        <v>160</v>
      </c>
      <c r="Q8" s="3" t="s">
        <v>161</v>
      </c>
      <c r="R8" s="3" t="s">
        <v>160</v>
      </c>
      <c r="S8" s="3" t="s">
        <v>161</v>
      </c>
      <c r="T8" s="3" t="s">
        <v>160</v>
      </c>
      <c r="U8" s="3" t="s">
        <v>161</v>
      </c>
      <c r="V8" s="3" t="s">
        <v>160</v>
      </c>
      <c r="W8" s="3" t="s">
        <v>161</v>
      </c>
      <c r="X8" s="3" t="s">
        <v>160</v>
      </c>
      <c r="Y8" s="3" t="s">
        <v>161</v>
      </c>
      <c r="Z8" s="3" t="s">
        <v>160</v>
      </c>
      <c r="AA8" s="3" t="s">
        <v>161</v>
      </c>
      <c r="AB8" s="150"/>
      <c r="AC8" s="5" t="s">
        <v>1</v>
      </c>
      <c r="AD8" s="4" t="s">
        <v>2</v>
      </c>
      <c r="AE8" s="4" t="s">
        <v>3</v>
      </c>
      <c r="AF8" s="4" t="s">
        <v>58</v>
      </c>
      <c r="AG8" s="4" t="s">
        <v>174</v>
      </c>
      <c r="AH8" s="4" t="s">
        <v>19</v>
      </c>
      <c r="AI8" s="4" t="s">
        <v>9</v>
      </c>
      <c r="AJ8" s="4" t="s">
        <v>10</v>
      </c>
    </row>
    <row r="9" spans="1:36" ht="9.75" customHeight="1" thickBo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124">
        <v>6</v>
      </c>
      <c r="G9" s="125"/>
      <c r="H9" s="124">
        <v>7</v>
      </c>
      <c r="I9" s="125"/>
      <c r="J9" s="124">
        <v>8</v>
      </c>
      <c r="K9" s="132"/>
      <c r="L9" s="133">
        <v>9</v>
      </c>
      <c r="M9" s="125"/>
      <c r="N9" s="124">
        <v>10</v>
      </c>
      <c r="O9" s="125"/>
      <c r="P9" s="124">
        <v>11</v>
      </c>
      <c r="Q9" s="125"/>
      <c r="R9" s="124">
        <v>12</v>
      </c>
      <c r="S9" s="132"/>
      <c r="T9" s="133" t="s">
        <v>178</v>
      </c>
      <c r="U9" s="125"/>
      <c r="V9" s="124" t="s">
        <v>179</v>
      </c>
      <c r="W9" s="125"/>
      <c r="X9" s="124" t="s">
        <v>180</v>
      </c>
      <c r="Y9" s="125"/>
      <c r="Z9" s="124" t="s">
        <v>181</v>
      </c>
      <c r="AA9" s="132"/>
      <c r="AB9" s="8">
        <v>17</v>
      </c>
      <c r="AC9" s="124">
        <v>18</v>
      </c>
      <c r="AD9" s="131"/>
      <c r="AE9" s="131"/>
      <c r="AF9" s="131"/>
      <c r="AG9" s="131"/>
      <c r="AH9" s="131"/>
      <c r="AI9" s="131"/>
      <c r="AJ9" s="132"/>
    </row>
    <row r="10" spans="1:36" ht="40.5" customHeight="1">
      <c r="A10" s="9"/>
      <c r="B10" s="64" t="s">
        <v>177</v>
      </c>
      <c r="C10" s="80" t="s">
        <v>32</v>
      </c>
      <c r="D10" s="80"/>
      <c r="E10" s="80"/>
      <c r="F10" s="11"/>
      <c r="G10" s="12">
        <f>G11+G15+G19+G23+G31+G36+G41</f>
        <v>19064717681</v>
      </c>
      <c r="H10" s="77"/>
      <c r="I10" s="12">
        <f>I11+I15+I19+I23+I31+I36+I41</f>
        <v>452913186</v>
      </c>
      <c r="J10" s="77"/>
      <c r="K10" s="12">
        <f>K11+K15+K19+K23+K31+K36+K41</f>
        <v>2015647839</v>
      </c>
      <c r="L10" s="77"/>
      <c r="M10" s="12">
        <f>M11+M15+M19+M23+M31+M36+M41</f>
        <v>220780076</v>
      </c>
      <c r="N10" s="11"/>
      <c r="O10" s="12">
        <f>O11+O15+O19+O23+O31+O36+O41</f>
        <v>523136212</v>
      </c>
      <c r="P10" s="12"/>
      <c r="Q10" s="12"/>
      <c r="R10" s="11"/>
      <c r="S10" s="12"/>
      <c r="T10" s="10"/>
      <c r="U10" s="81">
        <f>M10+O10+Q10+S10</f>
        <v>743916288</v>
      </c>
      <c r="V10" s="10"/>
      <c r="W10" s="83">
        <f>(U10/K10)*100</f>
        <v>36.90705656048879</v>
      </c>
      <c r="X10" s="11"/>
      <c r="Y10" s="12">
        <f>I10+U10</f>
        <v>1196829474</v>
      </c>
      <c r="Z10" s="11"/>
      <c r="AA10" s="12">
        <f>(Y10/G10)*100</f>
        <v>6.27771936634953</v>
      </c>
      <c r="AB10" s="12"/>
      <c r="AC10" s="12"/>
      <c r="AD10" s="12"/>
      <c r="AE10" s="12"/>
      <c r="AF10" s="12"/>
      <c r="AG10" s="12"/>
      <c r="AH10" s="12"/>
      <c r="AI10" s="11"/>
      <c r="AJ10" s="13"/>
    </row>
    <row r="11" spans="1:36" ht="28.5" customHeight="1">
      <c r="A11" s="14"/>
      <c r="B11" s="15"/>
      <c r="C11" s="16" t="s">
        <v>29</v>
      </c>
      <c r="D11" s="16"/>
      <c r="E11" s="16" t="s">
        <v>150</v>
      </c>
      <c r="F11" s="75">
        <v>1</v>
      </c>
      <c r="G11" s="18">
        <f>G12+G13</f>
        <v>256000000</v>
      </c>
      <c r="H11" s="75">
        <v>1</v>
      </c>
      <c r="I11" s="18">
        <f>I12+I13</f>
        <v>0</v>
      </c>
      <c r="J11" s="75">
        <v>1</v>
      </c>
      <c r="K11" s="18">
        <f>K12+K13</f>
        <v>0</v>
      </c>
      <c r="L11" s="66"/>
      <c r="M11" s="18">
        <f>M12+M13</f>
        <v>0</v>
      </c>
      <c r="N11" s="17"/>
      <c r="O11" s="18">
        <f>O12+O13</f>
        <v>0</v>
      </c>
      <c r="P11" s="18"/>
      <c r="Q11" s="18"/>
      <c r="R11" s="17"/>
      <c r="S11" s="18"/>
      <c r="T11" s="16"/>
      <c r="U11" s="48">
        <f>M11+O11+Q11+S11</f>
        <v>0</v>
      </c>
      <c r="V11" s="16"/>
      <c r="W11" s="84" t="e">
        <f>(U11/K11)*100</f>
        <v>#DIV/0!</v>
      </c>
      <c r="X11" s="17"/>
      <c r="Y11" s="18">
        <f>I11+U11</f>
        <v>0</v>
      </c>
      <c r="Z11" s="17"/>
      <c r="AA11" s="18">
        <f>(Y11/G11)*100</f>
        <v>0</v>
      </c>
      <c r="AB11" s="18"/>
      <c r="AC11" s="18"/>
      <c r="AD11" s="18"/>
      <c r="AE11" s="18"/>
      <c r="AF11" s="18"/>
      <c r="AG11" s="18"/>
      <c r="AH11" s="18"/>
      <c r="AI11" s="17"/>
      <c r="AJ11" s="19"/>
    </row>
    <row r="12" spans="1:36" ht="40.5" customHeight="1">
      <c r="A12" s="14"/>
      <c r="B12" s="15"/>
      <c r="C12" s="20" t="s">
        <v>63</v>
      </c>
      <c r="D12" s="21" t="s">
        <v>115</v>
      </c>
      <c r="E12" s="21" t="s">
        <v>84</v>
      </c>
      <c r="F12" s="43">
        <v>7</v>
      </c>
      <c r="G12" s="23">
        <v>108000000</v>
      </c>
      <c r="H12" s="43"/>
      <c r="I12" s="23">
        <v>0</v>
      </c>
      <c r="J12" s="43"/>
      <c r="K12" s="23">
        <v>0</v>
      </c>
      <c r="L12" s="43"/>
      <c r="M12" s="23">
        <v>0</v>
      </c>
      <c r="N12" s="22"/>
      <c r="O12" s="23">
        <v>0</v>
      </c>
      <c r="P12" s="23"/>
      <c r="Q12" s="23"/>
      <c r="R12" s="22"/>
      <c r="S12" s="23"/>
      <c r="T12" s="21"/>
      <c r="U12" s="23">
        <f>M12+O12+Q12+S12</f>
        <v>0</v>
      </c>
      <c r="V12" s="21"/>
      <c r="W12" s="85" t="e">
        <f>U12/K12*100</f>
        <v>#DIV/0!</v>
      </c>
      <c r="X12" s="22"/>
      <c r="Y12" s="23">
        <f>I12+U12</f>
        <v>0</v>
      </c>
      <c r="Z12" s="22"/>
      <c r="AA12" s="23">
        <f>(Y12/G12)*100</f>
        <v>0</v>
      </c>
      <c r="AB12" s="51" t="s">
        <v>205</v>
      </c>
      <c r="AC12" s="23"/>
      <c r="AD12" s="23"/>
      <c r="AE12" s="23"/>
      <c r="AF12" s="23"/>
      <c r="AG12" s="23"/>
      <c r="AH12" s="23"/>
      <c r="AI12" s="22"/>
      <c r="AJ12" s="24"/>
    </row>
    <row r="13" spans="1:36" ht="54">
      <c r="A13" s="14"/>
      <c r="B13" s="15"/>
      <c r="C13" s="20" t="s">
        <v>30</v>
      </c>
      <c r="D13" s="21" t="s">
        <v>116</v>
      </c>
      <c r="E13" s="21" t="s">
        <v>85</v>
      </c>
      <c r="F13" s="65">
        <v>14</v>
      </c>
      <c r="G13" s="23">
        <v>148000000</v>
      </c>
      <c r="H13" s="65">
        <v>12</v>
      </c>
      <c r="I13" s="23">
        <v>0</v>
      </c>
      <c r="J13" s="65"/>
      <c r="K13" s="23">
        <v>0</v>
      </c>
      <c r="L13" s="65"/>
      <c r="M13" s="23">
        <v>0</v>
      </c>
      <c r="N13" s="25"/>
      <c r="O13" s="23">
        <v>0</v>
      </c>
      <c r="P13" s="23"/>
      <c r="Q13" s="23"/>
      <c r="R13" s="25"/>
      <c r="S13" s="23"/>
      <c r="T13" s="21"/>
      <c r="U13" s="23">
        <f>M13+O13+Q13+S13</f>
        <v>0</v>
      </c>
      <c r="V13" s="21"/>
      <c r="W13" s="85" t="e">
        <f>(U13/K13)*100%</f>
        <v>#DIV/0!</v>
      </c>
      <c r="X13" s="25"/>
      <c r="Y13" s="23">
        <f>I13+U13</f>
        <v>0</v>
      </c>
      <c r="Z13" s="25"/>
      <c r="AA13" s="23">
        <f>(Y13/G13)*100</f>
        <v>0</v>
      </c>
      <c r="AB13" s="51" t="s">
        <v>205</v>
      </c>
      <c r="AC13" s="23"/>
      <c r="AD13" s="23"/>
      <c r="AE13" s="23"/>
      <c r="AF13" s="23"/>
      <c r="AG13" s="23"/>
      <c r="AH13" s="23"/>
      <c r="AI13" s="25"/>
      <c r="AJ13" s="24"/>
    </row>
    <row r="14" spans="1:36" ht="9" customHeight="1">
      <c r="A14" s="14"/>
      <c r="B14" s="15"/>
      <c r="C14" s="21"/>
      <c r="D14" s="21"/>
      <c r="E14" s="21"/>
      <c r="F14" s="43"/>
      <c r="G14" s="23"/>
      <c r="H14" s="43"/>
      <c r="I14" s="23"/>
      <c r="J14" s="43"/>
      <c r="K14" s="23"/>
      <c r="L14" s="43"/>
      <c r="M14" s="23"/>
      <c r="N14" s="22"/>
      <c r="O14" s="23"/>
      <c r="P14" s="23"/>
      <c r="Q14" s="23"/>
      <c r="R14" s="22"/>
      <c r="S14" s="23"/>
      <c r="T14" s="21"/>
      <c r="U14" s="82"/>
      <c r="V14" s="21"/>
      <c r="W14" s="85"/>
      <c r="X14" s="22"/>
      <c r="Y14" s="23"/>
      <c r="Z14" s="22"/>
      <c r="AA14" s="23"/>
      <c r="AB14" s="23"/>
      <c r="AC14" s="23"/>
      <c r="AD14" s="23"/>
      <c r="AE14" s="23"/>
      <c r="AF14" s="23"/>
      <c r="AG14" s="23"/>
      <c r="AH14" s="23"/>
      <c r="AI14" s="22"/>
      <c r="AJ14" s="24"/>
    </row>
    <row r="15" spans="1:36" ht="33" customHeight="1">
      <c r="A15" s="14"/>
      <c r="B15" s="15"/>
      <c r="C15" s="16" t="s">
        <v>31</v>
      </c>
      <c r="D15" s="16"/>
      <c r="E15" s="16" t="s">
        <v>151</v>
      </c>
      <c r="F15" s="75">
        <v>1</v>
      </c>
      <c r="G15" s="18">
        <f>SUM(G16:G17)</f>
        <v>15158998989</v>
      </c>
      <c r="H15" s="75">
        <v>1</v>
      </c>
      <c r="I15" s="18">
        <f>SUM(I16:I17)</f>
        <v>70960000</v>
      </c>
      <c r="J15" s="75">
        <v>1</v>
      </c>
      <c r="K15" s="18">
        <f>SUM(K16:K17)</f>
        <v>1806640033</v>
      </c>
      <c r="L15" s="66"/>
      <c r="M15" s="18">
        <f>SUM(M16:M17)</f>
        <v>171279990</v>
      </c>
      <c r="N15" s="17"/>
      <c r="O15" s="18">
        <f>SUM(O16:O17)</f>
        <v>447123672</v>
      </c>
      <c r="P15" s="18"/>
      <c r="Q15" s="18"/>
      <c r="R15" s="17"/>
      <c r="S15" s="18"/>
      <c r="T15" s="16"/>
      <c r="U15" s="48">
        <f>M15+O15+Q15+S15</f>
        <v>618403662</v>
      </c>
      <c r="V15" s="16"/>
      <c r="W15" s="84">
        <f>(U15/K15)*100</f>
        <v>34.229489588643474</v>
      </c>
      <c r="X15" s="17"/>
      <c r="Y15" s="18">
        <f>SUM(Y16:Y17)</f>
        <v>689363662</v>
      </c>
      <c r="Z15" s="17"/>
      <c r="AA15" s="18">
        <f>(Y15/G15)*100</f>
        <v>4.547553980973486</v>
      </c>
      <c r="AB15" s="18"/>
      <c r="AC15" s="18"/>
      <c r="AD15" s="18"/>
      <c r="AE15" s="18"/>
      <c r="AF15" s="18"/>
      <c r="AG15" s="18"/>
      <c r="AH15" s="18"/>
      <c r="AI15" s="17"/>
      <c r="AJ15" s="19"/>
    </row>
    <row r="16" spans="1:36" ht="28.5" customHeight="1">
      <c r="A16" s="14"/>
      <c r="B16" s="15"/>
      <c r="C16" s="20" t="s">
        <v>33</v>
      </c>
      <c r="D16" s="21" t="s">
        <v>117</v>
      </c>
      <c r="E16" s="21" t="s">
        <v>86</v>
      </c>
      <c r="F16" s="43">
        <v>22</v>
      </c>
      <c r="G16" s="23">
        <v>14431038989</v>
      </c>
      <c r="H16" s="43">
        <v>12</v>
      </c>
      <c r="I16" s="23">
        <v>0</v>
      </c>
      <c r="J16" s="43">
        <v>22</v>
      </c>
      <c r="K16" s="23">
        <v>1731040033</v>
      </c>
      <c r="L16" s="43">
        <v>22</v>
      </c>
      <c r="M16" s="23">
        <v>159279990</v>
      </c>
      <c r="N16" s="22"/>
      <c r="O16" s="23">
        <f>582403662-M16</f>
        <v>423123672</v>
      </c>
      <c r="P16" s="23"/>
      <c r="Q16" s="23"/>
      <c r="R16" s="22"/>
      <c r="S16" s="23"/>
      <c r="T16" s="21">
        <v>22</v>
      </c>
      <c r="U16" s="23">
        <f>M16+O16+Q16+S16</f>
        <v>582403662</v>
      </c>
      <c r="V16" s="21"/>
      <c r="W16" s="85">
        <f>(U16/K16)*100</f>
        <v>33.64472518816669</v>
      </c>
      <c r="X16" s="22"/>
      <c r="Y16" s="23">
        <f>I16+U16</f>
        <v>582403662</v>
      </c>
      <c r="Z16" s="22"/>
      <c r="AA16" s="23">
        <f>(Y16/G16)*100</f>
        <v>4.035770830110949</v>
      </c>
      <c r="AB16" s="51" t="s">
        <v>205</v>
      </c>
      <c r="AC16" s="23"/>
      <c r="AD16" s="23"/>
      <c r="AE16" s="23"/>
      <c r="AF16" s="23"/>
      <c r="AG16" s="23"/>
      <c r="AH16" s="23"/>
      <c r="AI16" s="22"/>
      <c r="AJ16" s="24"/>
    </row>
    <row r="17" spans="1:36" ht="30.75" customHeight="1">
      <c r="A17" s="14"/>
      <c r="B17" s="15"/>
      <c r="C17" s="20" t="s">
        <v>34</v>
      </c>
      <c r="D17" s="21" t="s">
        <v>118</v>
      </c>
      <c r="E17" s="21" t="s">
        <v>87</v>
      </c>
      <c r="F17" s="67">
        <v>12</v>
      </c>
      <c r="G17" s="23">
        <v>727960000</v>
      </c>
      <c r="H17" s="67">
        <v>12</v>
      </c>
      <c r="I17" s="23">
        <v>70960000</v>
      </c>
      <c r="J17" s="67">
        <v>12</v>
      </c>
      <c r="K17" s="23">
        <v>75600000</v>
      </c>
      <c r="L17" s="67">
        <v>3</v>
      </c>
      <c r="M17" s="23">
        <v>12000000</v>
      </c>
      <c r="N17" s="26"/>
      <c r="O17" s="23">
        <f>36000000-M17</f>
        <v>24000000</v>
      </c>
      <c r="P17" s="23"/>
      <c r="Q17" s="23"/>
      <c r="R17" s="26"/>
      <c r="S17" s="23"/>
      <c r="T17" s="21">
        <v>3</v>
      </c>
      <c r="U17" s="23">
        <f>M17+O17+Q17+S17</f>
        <v>36000000</v>
      </c>
      <c r="V17" s="21"/>
      <c r="W17" s="85">
        <f>(U17/K17)*100</f>
        <v>47.61904761904761</v>
      </c>
      <c r="X17" s="26"/>
      <c r="Y17" s="23">
        <f>I17+U17</f>
        <v>106960000</v>
      </c>
      <c r="Z17" s="26"/>
      <c r="AA17" s="23">
        <f>(Y17/G17)*100</f>
        <v>14.69311500631903</v>
      </c>
      <c r="AB17" s="51" t="s">
        <v>205</v>
      </c>
      <c r="AC17" s="23"/>
      <c r="AD17" s="23"/>
      <c r="AE17" s="23"/>
      <c r="AF17" s="23"/>
      <c r="AG17" s="23"/>
      <c r="AH17" s="23"/>
      <c r="AI17" s="26"/>
      <c r="AJ17" s="24"/>
    </row>
    <row r="18" spans="1:36" ht="8.25" customHeight="1">
      <c r="A18" s="14"/>
      <c r="B18" s="15"/>
      <c r="C18" s="21"/>
      <c r="D18" s="21"/>
      <c r="E18" s="21"/>
      <c r="F18" s="43"/>
      <c r="G18" s="27"/>
      <c r="H18" s="43"/>
      <c r="I18" s="27"/>
      <c r="J18" s="43"/>
      <c r="K18" s="27"/>
      <c r="L18" s="43"/>
      <c r="M18" s="27"/>
      <c r="N18" s="22"/>
      <c r="O18" s="27"/>
      <c r="P18" s="27"/>
      <c r="Q18" s="27"/>
      <c r="R18" s="22"/>
      <c r="S18" s="27"/>
      <c r="T18" s="21"/>
      <c r="U18" s="82"/>
      <c r="V18" s="21"/>
      <c r="W18" s="85"/>
      <c r="X18" s="22"/>
      <c r="Y18" s="27"/>
      <c r="Z18" s="22"/>
      <c r="AA18" s="27"/>
      <c r="AB18" s="27"/>
      <c r="AC18" s="27"/>
      <c r="AD18" s="27"/>
      <c r="AE18" s="27"/>
      <c r="AF18" s="27"/>
      <c r="AG18" s="27"/>
      <c r="AH18" s="27"/>
      <c r="AI18" s="22"/>
      <c r="AJ18" s="28"/>
    </row>
    <row r="19" spans="1:36" ht="27.75" customHeight="1">
      <c r="A19" s="14"/>
      <c r="B19" s="15"/>
      <c r="C19" s="29" t="s">
        <v>35</v>
      </c>
      <c r="D19" s="29"/>
      <c r="E19" s="29" t="s">
        <v>152</v>
      </c>
      <c r="F19" s="30">
        <v>1</v>
      </c>
      <c r="G19" s="31">
        <f>SUM(G20:G21)</f>
        <v>200500000</v>
      </c>
      <c r="H19" s="30">
        <v>1</v>
      </c>
      <c r="I19" s="31">
        <f>SUM(I20:I21)</f>
        <v>0</v>
      </c>
      <c r="J19" s="30">
        <v>1</v>
      </c>
      <c r="K19" s="31">
        <f>SUM(K20:K21)</f>
        <v>0</v>
      </c>
      <c r="L19" s="68"/>
      <c r="M19" s="31">
        <f>SUM(M20:M21)</f>
        <v>0</v>
      </c>
      <c r="N19" s="30"/>
      <c r="O19" s="31">
        <f>SUM(O20:O21)</f>
        <v>0</v>
      </c>
      <c r="P19" s="31"/>
      <c r="Q19" s="31"/>
      <c r="R19" s="30"/>
      <c r="S19" s="31"/>
      <c r="T19" s="29"/>
      <c r="U19" s="48">
        <f>M19+O19+Q19+S19</f>
        <v>0</v>
      </c>
      <c r="V19" s="29"/>
      <c r="W19" s="84" t="e">
        <f>(U19/K19)*100</f>
        <v>#DIV/0!</v>
      </c>
      <c r="X19" s="30"/>
      <c r="Y19" s="31">
        <f>SUM(Y20:Y21)</f>
        <v>0</v>
      </c>
      <c r="Z19" s="30"/>
      <c r="AA19" s="18">
        <f>(Y19/G19)*100</f>
        <v>0</v>
      </c>
      <c r="AB19" s="31"/>
      <c r="AC19" s="31"/>
      <c r="AD19" s="31"/>
      <c r="AE19" s="31"/>
      <c r="AF19" s="31"/>
      <c r="AG19" s="31"/>
      <c r="AH19" s="31"/>
      <c r="AI19" s="30"/>
      <c r="AJ19" s="32"/>
    </row>
    <row r="20" spans="1:36" ht="27.75" customHeight="1">
      <c r="A20" s="14"/>
      <c r="B20" s="15"/>
      <c r="C20" s="20" t="s">
        <v>36</v>
      </c>
      <c r="D20" s="21" t="s">
        <v>119</v>
      </c>
      <c r="E20" s="21" t="s">
        <v>88</v>
      </c>
      <c r="F20" s="43">
        <v>37</v>
      </c>
      <c r="G20" s="27">
        <v>100500000</v>
      </c>
      <c r="H20" s="43">
        <v>37</v>
      </c>
      <c r="I20" s="27">
        <v>0</v>
      </c>
      <c r="J20" s="43"/>
      <c r="K20" s="23">
        <v>0</v>
      </c>
      <c r="L20" s="43"/>
      <c r="M20" s="27">
        <v>0</v>
      </c>
      <c r="N20" s="22"/>
      <c r="O20" s="27">
        <v>0</v>
      </c>
      <c r="P20" s="27"/>
      <c r="Q20" s="27"/>
      <c r="R20" s="22"/>
      <c r="S20" s="23"/>
      <c r="T20" s="21"/>
      <c r="U20" s="23">
        <f>M20+O20+Q20+S20</f>
        <v>0</v>
      </c>
      <c r="V20" s="21"/>
      <c r="W20" s="85" t="e">
        <f>(U20/K20)*100</f>
        <v>#DIV/0!</v>
      </c>
      <c r="X20" s="22"/>
      <c r="Y20" s="23">
        <f>I20+U20</f>
        <v>0</v>
      </c>
      <c r="Z20" s="22"/>
      <c r="AA20" s="23">
        <f>(Y20/G20)*100</f>
        <v>0</v>
      </c>
      <c r="AB20" s="51" t="s">
        <v>205</v>
      </c>
      <c r="AC20" s="23"/>
      <c r="AD20" s="23"/>
      <c r="AE20" s="23"/>
      <c r="AF20" s="23"/>
      <c r="AG20" s="23"/>
      <c r="AH20" s="23"/>
      <c r="AI20" s="22"/>
      <c r="AJ20" s="24"/>
    </row>
    <row r="21" spans="1:36" ht="27.75" customHeight="1">
      <c r="A21" s="14"/>
      <c r="B21" s="15"/>
      <c r="C21" s="21" t="s">
        <v>155</v>
      </c>
      <c r="D21" s="21" t="s">
        <v>156</v>
      </c>
      <c r="E21" s="21" t="s">
        <v>157</v>
      </c>
      <c r="F21" s="43">
        <v>4</v>
      </c>
      <c r="G21" s="27">
        <v>100000000</v>
      </c>
      <c r="H21" s="43"/>
      <c r="I21" s="27">
        <v>0</v>
      </c>
      <c r="J21" s="43"/>
      <c r="K21" s="23">
        <v>0</v>
      </c>
      <c r="L21" s="43"/>
      <c r="M21" s="27">
        <v>0</v>
      </c>
      <c r="N21" s="22"/>
      <c r="O21" s="27">
        <v>0</v>
      </c>
      <c r="P21" s="27"/>
      <c r="Q21" s="27"/>
      <c r="R21" s="22"/>
      <c r="S21" s="23"/>
      <c r="T21" s="21"/>
      <c r="U21" s="23">
        <f>M21+O21+Q21+S21</f>
        <v>0</v>
      </c>
      <c r="V21" s="21"/>
      <c r="W21" s="85" t="e">
        <f>(U21/K21)*100</f>
        <v>#DIV/0!</v>
      </c>
      <c r="X21" s="22"/>
      <c r="Y21" s="23">
        <f>I21+U21</f>
        <v>0</v>
      </c>
      <c r="Z21" s="22"/>
      <c r="AA21" s="23">
        <f>(Y21/G21)*100</f>
        <v>0</v>
      </c>
      <c r="AB21" s="51" t="s">
        <v>205</v>
      </c>
      <c r="AC21" s="23"/>
      <c r="AD21" s="23"/>
      <c r="AE21" s="23"/>
      <c r="AF21" s="23"/>
      <c r="AG21" s="23"/>
      <c r="AH21" s="23"/>
      <c r="AI21" s="22"/>
      <c r="AJ21" s="24"/>
    </row>
    <row r="22" spans="1:36" ht="8.25" customHeight="1">
      <c r="A22" s="14"/>
      <c r="B22" s="15"/>
      <c r="C22" s="21"/>
      <c r="D22" s="21"/>
      <c r="E22" s="21"/>
      <c r="F22" s="43"/>
      <c r="G22" s="27"/>
      <c r="H22" s="43"/>
      <c r="I22" s="27"/>
      <c r="J22" s="43"/>
      <c r="K22" s="27"/>
      <c r="L22" s="43"/>
      <c r="M22" s="27"/>
      <c r="N22" s="22"/>
      <c r="O22" s="27"/>
      <c r="P22" s="27"/>
      <c r="Q22" s="27"/>
      <c r="R22" s="22"/>
      <c r="S22" s="27"/>
      <c r="T22" s="21"/>
      <c r="U22" s="82"/>
      <c r="V22" s="21"/>
      <c r="W22" s="85"/>
      <c r="X22" s="22"/>
      <c r="Y22" s="27"/>
      <c r="Z22" s="22"/>
      <c r="AA22" s="27"/>
      <c r="AB22" s="27"/>
      <c r="AC22" s="27"/>
      <c r="AD22" s="27"/>
      <c r="AE22" s="27"/>
      <c r="AF22" s="27"/>
      <c r="AG22" s="27"/>
      <c r="AH22" s="27"/>
      <c r="AI22" s="22"/>
      <c r="AJ22" s="28"/>
    </row>
    <row r="23" spans="1:36" ht="24.75" customHeight="1">
      <c r="A23" s="14"/>
      <c r="B23" s="15"/>
      <c r="C23" s="29" t="s">
        <v>37</v>
      </c>
      <c r="D23" s="29"/>
      <c r="E23" s="29" t="s">
        <v>73</v>
      </c>
      <c r="F23" s="30">
        <v>1</v>
      </c>
      <c r="G23" s="31">
        <f>SUM(G24:G29)</f>
        <v>1409604222</v>
      </c>
      <c r="H23" s="30">
        <v>1</v>
      </c>
      <c r="I23" s="31">
        <f>SUM(I24:I29)</f>
        <v>220649147</v>
      </c>
      <c r="J23" s="30">
        <v>1</v>
      </c>
      <c r="K23" s="31">
        <f>SUM(K24:K29)</f>
        <v>95087806</v>
      </c>
      <c r="L23" s="68"/>
      <c r="M23" s="31">
        <f>SUM(M24:M29)</f>
        <v>23893275</v>
      </c>
      <c r="N23" s="30"/>
      <c r="O23" s="31">
        <f>SUM(O24:O29)</f>
        <v>43967831</v>
      </c>
      <c r="P23" s="31"/>
      <c r="Q23" s="31"/>
      <c r="R23" s="30"/>
      <c r="S23" s="31"/>
      <c r="T23" s="29"/>
      <c r="U23" s="48">
        <f aca="true" t="shared" si="0" ref="U23:U29">M23+O23+Q23+S23</f>
        <v>67861106</v>
      </c>
      <c r="V23" s="29"/>
      <c r="W23" s="84">
        <f aca="true" t="shared" si="1" ref="W23:W29">(U23/K23)*100</f>
        <v>71.36678072054791</v>
      </c>
      <c r="X23" s="30"/>
      <c r="Y23" s="31">
        <f>SUM(Y24:Y29)</f>
        <v>288510253</v>
      </c>
      <c r="Z23" s="30"/>
      <c r="AA23" s="18">
        <f aca="true" t="shared" si="2" ref="AA23:AA29">(Y23/G23)*100</f>
        <v>20.46746515774837</v>
      </c>
      <c r="AB23" s="31"/>
      <c r="AC23" s="31"/>
      <c r="AD23" s="31"/>
      <c r="AE23" s="31"/>
      <c r="AF23" s="31"/>
      <c r="AG23" s="31"/>
      <c r="AH23" s="31"/>
      <c r="AI23" s="30"/>
      <c r="AJ23" s="32"/>
    </row>
    <row r="24" spans="1:36" ht="30.75" customHeight="1">
      <c r="A24" s="14"/>
      <c r="B24" s="15"/>
      <c r="C24" s="20" t="s">
        <v>7</v>
      </c>
      <c r="D24" s="21" t="s">
        <v>120</v>
      </c>
      <c r="E24" s="21" t="s">
        <v>89</v>
      </c>
      <c r="F24" s="43">
        <v>6</v>
      </c>
      <c r="G24" s="27">
        <v>16003734</v>
      </c>
      <c r="H24" s="43">
        <v>12</v>
      </c>
      <c r="I24" s="27">
        <v>5103734</v>
      </c>
      <c r="J24" s="43">
        <v>12</v>
      </c>
      <c r="K24" s="23">
        <v>995000</v>
      </c>
      <c r="L24" s="43"/>
      <c r="M24" s="27">
        <v>995000</v>
      </c>
      <c r="N24" s="22"/>
      <c r="O24" s="27">
        <v>0</v>
      </c>
      <c r="P24" s="27"/>
      <c r="Q24" s="27"/>
      <c r="R24" s="22"/>
      <c r="S24" s="23"/>
      <c r="T24" s="21"/>
      <c r="U24" s="23">
        <f t="shared" si="0"/>
        <v>995000</v>
      </c>
      <c r="V24" s="21"/>
      <c r="W24" s="85">
        <f t="shared" si="1"/>
        <v>100</v>
      </c>
      <c r="X24" s="22"/>
      <c r="Y24" s="23">
        <f aca="true" t="shared" si="3" ref="Y24:Y29">I24+U24</f>
        <v>6098734</v>
      </c>
      <c r="Z24" s="22"/>
      <c r="AA24" s="23">
        <f t="shared" si="2"/>
        <v>38.1081940002252</v>
      </c>
      <c r="AB24" s="51" t="s">
        <v>205</v>
      </c>
      <c r="AC24" s="23"/>
      <c r="AD24" s="23"/>
      <c r="AE24" s="23"/>
      <c r="AF24" s="23"/>
      <c r="AG24" s="23"/>
      <c r="AH24" s="23"/>
      <c r="AI24" s="22"/>
      <c r="AJ24" s="24"/>
    </row>
    <row r="25" spans="1:36" ht="31.5" customHeight="1">
      <c r="A25" s="14"/>
      <c r="B25" s="15"/>
      <c r="C25" s="20" t="s">
        <v>38</v>
      </c>
      <c r="D25" s="21" t="s">
        <v>121</v>
      </c>
      <c r="E25" s="21" t="s">
        <v>90</v>
      </c>
      <c r="F25" s="43">
        <v>24</v>
      </c>
      <c r="G25" s="27">
        <v>231870678</v>
      </c>
      <c r="H25" s="43">
        <v>12</v>
      </c>
      <c r="I25" s="27">
        <v>38370678</v>
      </c>
      <c r="J25" s="43">
        <v>12</v>
      </c>
      <c r="K25" s="23">
        <v>20148906</v>
      </c>
      <c r="L25" s="43">
        <v>3</v>
      </c>
      <c r="M25" s="27">
        <v>11518275</v>
      </c>
      <c r="N25" s="22"/>
      <c r="O25" s="27">
        <f>K25-M25</f>
        <v>8630631</v>
      </c>
      <c r="P25" s="27"/>
      <c r="Q25" s="27"/>
      <c r="R25" s="22"/>
      <c r="S25" s="23"/>
      <c r="T25" s="21">
        <v>3</v>
      </c>
      <c r="U25" s="23">
        <f t="shared" si="0"/>
        <v>20148906</v>
      </c>
      <c r="V25" s="21"/>
      <c r="W25" s="85">
        <f t="shared" si="1"/>
        <v>100</v>
      </c>
      <c r="X25" s="22"/>
      <c r="Y25" s="23">
        <f t="shared" si="3"/>
        <v>58519584</v>
      </c>
      <c r="Z25" s="22"/>
      <c r="AA25" s="23">
        <f t="shared" si="2"/>
        <v>25.23802686254275</v>
      </c>
      <c r="AB25" s="51" t="s">
        <v>205</v>
      </c>
      <c r="AC25" s="23"/>
      <c r="AD25" s="23"/>
      <c r="AE25" s="23"/>
      <c r="AF25" s="23"/>
      <c r="AG25" s="23"/>
      <c r="AH25" s="23"/>
      <c r="AI25" s="22"/>
      <c r="AJ25" s="24"/>
    </row>
    <row r="26" spans="1:36" ht="24.75" customHeight="1">
      <c r="A26" s="14"/>
      <c r="B26" s="15"/>
      <c r="C26" s="20" t="s">
        <v>39</v>
      </c>
      <c r="D26" s="21" t="s">
        <v>122</v>
      </c>
      <c r="E26" s="21" t="s">
        <v>91</v>
      </c>
      <c r="F26" s="43">
        <v>12</v>
      </c>
      <c r="G26" s="27">
        <v>121200000</v>
      </c>
      <c r="H26" s="43">
        <v>12</v>
      </c>
      <c r="I26" s="27">
        <v>10000000</v>
      </c>
      <c r="J26" s="43">
        <v>12</v>
      </c>
      <c r="K26" s="23">
        <v>2640000</v>
      </c>
      <c r="L26" s="43">
        <v>3</v>
      </c>
      <c r="M26" s="27">
        <v>1000000</v>
      </c>
      <c r="N26" s="22"/>
      <c r="O26" s="27">
        <v>0</v>
      </c>
      <c r="P26" s="27"/>
      <c r="Q26" s="27"/>
      <c r="R26" s="22"/>
      <c r="S26" s="23"/>
      <c r="T26" s="21">
        <v>3</v>
      </c>
      <c r="U26" s="23">
        <f t="shared" si="0"/>
        <v>1000000</v>
      </c>
      <c r="V26" s="21"/>
      <c r="W26" s="85">
        <f t="shared" si="1"/>
        <v>37.878787878787875</v>
      </c>
      <c r="X26" s="22"/>
      <c r="Y26" s="23">
        <f t="shared" si="3"/>
        <v>11000000</v>
      </c>
      <c r="Z26" s="22"/>
      <c r="AA26" s="23">
        <f t="shared" si="2"/>
        <v>9.075907590759076</v>
      </c>
      <c r="AB26" s="51" t="s">
        <v>205</v>
      </c>
      <c r="AC26" s="23"/>
      <c r="AD26" s="23"/>
      <c r="AE26" s="23"/>
      <c r="AF26" s="23"/>
      <c r="AG26" s="23"/>
      <c r="AH26" s="23"/>
      <c r="AI26" s="22"/>
      <c r="AJ26" s="24"/>
    </row>
    <row r="27" spans="1:36" ht="24.75" customHeight="1">
      <c r="A27" s="14"/>
      <c r="B27" s="15"/>
      <c r="C27" s="20" t="s">
        <v>5</v>
      </c>
      <c r="D27" s="21" t="s">
        <v>123</v>
      </c>
      <c r="E27" s="21" t="s">
        <v>92</v>
      </c>
      <c r="F27" s="43">
        <v>5</v>
      </c>
      <c r="G27" s="27">
        <v>78340810</v>
      </c>
      <c r="H27" s="43">
        <v>12</v>
      </c>
      <c r="I27" s="27">
        <v>28340810</v>
      </c>
      <c r="J27" s="43">
        <v>12</v>
      </c>
      <c r="K27" s="23">
        <v>900000</v>
      </c>
      <c r="L27" s="43">
        <v>3</v>
      </c>
      <c r="M27" s="27">
        <v>150000</v>
      </c>
      <c r="N27" s="22"/>
      <c r="O27" s="27">
        <f>K27-M27</f>
        <v>750000</v>
      </c>
      <c r="P27" s="27"/>
      <c r="Q27" s="27"/>
      <c r="R27" s="22"/>
      <c r="S27" s="23"/>
      <c r="T27" s="21">
        <v>3</v>
      </c>
      <c r="U27" s="23">
        <f t="shared" si="0"/>
        <v>900000</v>
      </c>
      <c r="V27" s="21"/>
      <c r="W27" s="85">
        <f t="shared" si="1"/>
        <v>100</v>
      </c>
      <c r="X27" s="22"/>
      <c r="Y27" s="23">
        <f t="shared" si="3"/>
        <v>29240810</v>
      </c>
      <c r="Z27" s="22"/>
      <c r="AA27" s="23">
        <f t="shared" si="2"/>
        <v>37.32513105238509</v>
      </c>
      <c r="AB27" s="51" t="s">
        <v>205</v>
      </c>
      <c r="AC27" s="23"/>
      <c r="AD27" s="23"/>
      <c r="AE27" s="23"/>
      <c r="AF27" s="23"/>
      <c r="AG27" s="23"/>
      <c r="AH27" s="23"/>
      <c r="AI27" s="22"/>
      <c r="AJ27" s="24"/>
    </row>
    <row r="28" spans="1:36" ht="30" customHeight="1">
      <c r="A28" s="14"/>
      <c r="B28" s="15"/>
      <c r="C28" s="20" t="s">
        <v>8</v>
      </c>
      <c r="D28" s="21" t="s">
        <v>124</v>
      </c>
      <c r="E28" s="21" t="s">
        <v>93</v>
      </c>
      <c r="F28" s="43">
        <v>12</v>
      </c>
      <c r="G28" s="27">
        <v>59400000</v>
      </c>
      <c r="H28" s="43">
        <v>12</v>
      </c>
      <c r="I28" s="27">
        <v>9864000</v>
      </c>
      <c r="J28" s="43"/>
      <c r="K28" s="23">
        <v>1500000</v>
      </c>
      <c r="L28" s="43"/>
      <c r="M28" s="27">
        <v>230000</v>
      </c>
      <c r="N28" s="22"/>
      <c r="O28" s="27">
        <v>230000</v>
      </c>
      <c r="P28" s="27"/>
      <c r="Q28" s="27"/>
      <c r="R28" s="22"/>
      <c r="S28" s="23"/>
      <c r="T28" s="21"/>
      <c r="U28" s="23">
        <f t="shared" si="0"/>
        <v>460000</v>
      </c>
      <c r="V28" s="21"/>
      <c r="W28" s="85">
        <f t="shared" si="1"/>
        <v>30.666666666666664</v>
      </c>
      <c r="X28" s="22"/>
      <c r="Y28" s="23">
        <f t="shared" si="3"/>
        <v>10324000</v>
      </c>
      <c r="Z28" s="22"/>
      <c r="AA28" s="23">
        <f t="shared" si="2"/>
        <v>17.38047138047138</v>
      </c>
      <c r="AB28" s="51" t="s">
        <v>205</v>
      </c>
      <c r="AC28" s="23"/>
      <c r="AD28" s="23"/>
      <c r="AE28" s="23"/>
      <c r="AF28" s="23"/>
      <c r="AG28" s="23"/>
      <c r="AH28" s="23"/>
      <c r="AI28" s="22"/>
      <c r="AJ28" s="24"/>
    </row>
    <row r="29" spans="1:36" ht="27">
      <c r="A29" s="14"/>
      <c r="B29" s="15"/>
      <c r="C29" s="20" t="s">
        <v>40</v>
      </c>
      <c r="D29" s="21" t="s">
        <v>125</v>
      </c>
      <c r="E29" s="21" t="s">
        <v>94</v>
      </c>
      <c r="F29" s="43">
        <v>12</v>
      </c>
      <c r="G29" s="27">
        <v>902789000</v>
      </c>
      <c r="H29" s="43">
        <v>12</v>
      </c>
      <c r="I29" s="27">
        <v>128969925</v>
      </c>
      <c r="J29" s="43">
        <v>12</v>
      </c>
      <c r="K29" s="23">
        <v>68903900</v>
      </c>
      <c r="L29" s="43">
        <v>3</v>
      </c>
      <c r="M29" s="27">
        <v>10000000</v>
      </c>
      <c r="N29" s="22"/>
      <c r="O29" s="27">
        <v>34357200</v>
      </c>
      <c r="P29" s="27"/>
      <c r="Q29" s="27"/>
      <c r="R29" s="22"/>
      <c r="S29" s="23"/>
      <c r="T29" s="21">
        <v>3</v>
      </c>
      <c r="U29" s="23">
        <f t="shared" si="0"/>
        <v>44357200</v>
      </c>
      <c r="V29" s="21"/>
      <c r="W29" s="85">
        <f t="shared" si="1"/>
        <v>64.3754562513878</v>
      </c>
      <c r="X29" s="22"/>
      <c r="Y29" s="23">
        <f t="shared" si="3"/>
        <v>173327125</v>
      </c>
      <c r="Z29" s="22"/>
      <c r="AA29" s="23">
        <f t="shared" si="2"/>
        <v>19.19907364843834</v>
      </c>
      <c r="AB29" s="51" t="s">
        <v>205</v>
      </c>
      <c r="AC29" s="23"/>
      <c r="AD29" s="23"/>
      <c r="AE29" s="23"/>
      <c r="AF29" s="23"/>
      <c r="AG29" s="23"/>
      <c r="AH29" s="23"/>
      <c r="AI29" s="22"/>
      <c r="AJ29" s="24"/>
    </row>
    <row r="30" spans="1:36" ht="8.25" customHeight="1">
      <c r="A30" s="14"/>
      <c r="B30" s="15"/>
      <c r="C30" s="21"/>
      <c r="D30" s="21"/>
      <c r="E30" s="21"/>
      <c r="F30" s="43"/>
      <c r="G30" s="27"/>
      <c r="H30" s="43"/>
      <c r="I30" s="27"/>
      <c r="J30" s="43"/>
      <c r="K30" s="23"/>
      <c r="L30" s="43"/>
      <c r="M30" s="27"/>
      <c r="N30" s="22"/>
      <c r="O30" s="27"/>
      <c r="P30" s="27"/>
      <c r="Q30" s="27"/>
      <c r="R30" s="22"/>
      <c r="S30" s="23"/>
      <c r="T30" s="21"/>
      <c r="U30" s="82"/>
      <c r="V30" s="21"/>
      <c r="W30" s="85"/>
      <c r="X30" s="22"/>
      <c r="Y30" s="27"/>
      <c r="Z30" s="22"/>
      <c r="AA30" s="23"/>
      <c r="AB30" s="23"/>
      <c r="AC30" s="23"/>
      <c r="AD30" s="23"/>
      <c r="AE30" s="23"/>
      <c r="AF30" s="23"/>
      <c r="AG30" s="23"/>
      <c r="AH30" s="23"/>
      <c r="AI30" s="22"/>
      <c r="AJ30" s="24"/>
    </row>
    <row r="31" spans="1:36" ht="38.25" customHeight="1">
      <c r="A31" s="14"/>
      <c r="B31" s="15"/>
      <c r="C31" s="29" t="s">
        <v>41</v>
      </c>
      <c r="D31" s="29"/>
      <c r="E31" s="29" t="s">
        <v>153</v>
      </c>
      <c r="F31" s="30">
        <v>1</v>
      </c>
      <c r="G31" s="31">
        <f>SUM(G32:G34)</f>
        <v>462500000</v>
      </c>
      <c r="H31" s="30">
        <v>1</v>
      </c>
      <c r="I31" s="31">
        <f>SUM(I32:I34)</f>
        <v>9900000</v>
      </c>
      <c r="J31" s="30">
        <v>1</v>
      </c>
      <c r="K31" s="31">
        <f>SUM(K32:K34)</f>
        <v>0</v>
      </c>
      <c r="L31" s="68"/>
      <c r="M31" s="31">
        <f>SUM(M32:M34)</f>
        <v>0</v>
      </c>
      <c r="N31" s="30"/>
      <c r="O31" s="31">
        <f>SUM(O32:O34)</f>
        <v>0</v>
      </c>
      <c r="P31" s="31"/>
      <c r="Q31" s="31"/>
      <c r="R31" s="30"/>
      <c r="S31" s="31"/>
      <c r="T31" s="29"/>
      <c r="U31" s="48">
        <f>M31+O31+Q31+S31</f>
        <v>0</v>
      </c>
      <c r="V31" s="29"/>
      <c r="W31" s="84" t="e">
        <f>(U31/K31)*100</f>
        <v>#DIV/0!</v>
      </c>
      <c r="X31" s="30"/>
      <c r="Y31" s="31">
        <f>SUM(Y32:Y34)</f>
        <v>9900000</v>
      </c>
      <c r="Z31" s="30"/>
      <c r="AA31" s="18">
        <f>(Y31/G31)*100</f>
        <v>2.1405405405405404</v>
      </c>
      <c r="AB31" s="31"/>
      <c r="AC31" s="31"/>
      <c r="AD31" s="31"/>
      <c r="AE31" s="31"/>
      <c r="AF31" s="31"/>
      <c r="AG31" s="31"/>
      <c r="AH31" s="31"/>
      <c r="AI31" s="30"/>
      <c r="AJ31" s="32"/>
    </row>
    <row r="32" spans="1:36" ht="36">
      <c r="A32" s="14"/>
      <c r="B32" s="15"/>
      <c r="C32" s="21" t="s">
        <v>64</v>
      </c>
      <c r="D32" s="21" t="s">
        <v>126</v>
      </c>
      <c r="E32" s="21" t="s">
        <v>95</v>
      </c>
      <c r="F32" s="43">
        <v>1</v>
      </c>
      <c r="G32" s="27">
        <v>136500000</v>
      </c>
      <c r="H32" s="43"/>
      <c r="I32" s="27">
        <v>0</v>
      </c>
      <c r="J32" s="43"/>
      <c r="K32" s="23">
        <v>0</v>
      </c>
      <c r="L32" s="43"/>
      <c r="M32" s="27">
        <v>0</v>
      </c>
      <c r="N32" s="22"/>
      <c r="O32" s="27">
        <v>0</v>
      </c>
      <c r="P32" s="27"/>
      <c r="Q32" s="27"/>
      <c r="R32" s="22"/>
      <c r="S32" s="23"/>
      <c r="T32" s="21"/>
      <c r="U32" s="23">
        <f>M32+O32+Q32+S32</f>
        <v>0</v>
      </c>
      <c r="V32" s="21"/>
      <c r="W32" s="85" t="e">
        <f>(U32/K32)*100</f>
        <v>#DIV/0!</v>
      </c>
      <c r="X32" s="22"/>
      <c r="Y32" s="23">
        <f>I32+U32</f>
        <v>0</v>
      </c>
      <c r="Z32" s="22"/>
      <c r="AA32" s="23">
        <f>(Y32/G32)*100</f>
        <v>0</v>
      </c>
      <c r="AB32" s="51" t="s">
        <v>205</v>
      </c>
      <c r="AC32" s="23"/>
      <c r="AD32" s="23"/>
      <c r="AE32" s="23"/>
      <c r="AF32" s="23"/>
      <c r="AG32" s="23"/>
      <c r="AH32" s="23"/>
      <c r="AI32" s="22"/>
      <c r="AJ32" s="24"/>
    </row>
    <row r="33" spans="1:36" ht="18">
      <c r="A33" s="14"/>
      <c r="B33" s="15"/>
      <c r="C33" s="21" t="s">
        <v>65</v>
      </c>
      <c r="D33" s="21" t="s">
        <v>127</v>
      </c>
      <c r="E33" s="21" t="s">
        <v>96</v>
      </c>
      <c r="F33" s="43">
        <v>2</v>
      </c>
      <c r="G33" s="27">
        <v>100000000</v>
      </c>
      <c r="H33" s="43"/>
      <c r="I33" s="27">
        <v>0</v>
      </c>
      <c r="J33" s="43"/>
      <c r="K33" s="23">
        <v>0</v>
      </c>
      <c r="L33" s="43"/>
      <c r="M33" s="27">
        <v>0</v>
      </c>
      <c r="N33" s="22"/>
      <c r="O33" s="27">
        <v>0</v>
      </c>
      <c r="P33" s="27"/>
      <c r="Q33" s="27"/>
      <c r="R33" s="22"/>
      <c r="S33" s="23"/>
      <c r="T33" s="21"/>
      <c r="U33" s="23">
        <f>M33+O33+Q33+S33</f>
        <v>0</v>
      </c>
      <c r="V33" s="21"/>
      <c r="W33" s="85" t="e">
        <f>(U33/K33)*100</f>
        <v>#DIV/0!</v>
      </c>
      <c r="X33" s="22"/>
      <c r="Y33" s="23">
        <f>I33+U33</f>
        <v>0</v>
      </c>
      <c r="Z33" s="22"/>
      <c r="AA33" s="23">
        <f>(Y33/G33)*100</f>
        <v>0</v>
      </c>
      <c r="AB33" s="51" t="s">
        <v>205</v>
      </c>
      <c r="AC33" s="23"/>
      <c r="AD33" s="23"/>
      <c r="AE33" s="23"/>
      <c r="AF33" s="23"/>
      <c r="AG33" s="23"/>
      <c r="AH33" s="23"/>
      <c r="AI33" s="22"/>
      <c r="AJ33" s="24"/>
    </row>
    <row r="34" spans="1:36" ht="20.25" customHeight="1">
      <c r="A34" s="14"/>
      <c r="B34" s="15"/>
      <c r="C34" s="21" t="s">
        <v>66</v>
      </c>
      <c r="D34" s="21" t="s">
        <v>128</v>
      </c>
      <c r="E34" s="21" t="s">
        <v>97</v>
      </c>
      <c r="F34" s="43">
        <v>5</v>
      </c>
      <c r="G34" s="27">
        <v>226000000</v>
      </c>
      <c r="H34" s="43">
        <v>61</v>
      </c>
      <c r="I34" s="27">
        <v>9900000</v>
      </c>
      <c r="J34" s="43"/>
      <c r="K34" s="23">
        <v>0</v>
      </c>
      <c r="L34" s="43"/>
      <c r="M34" s="27">
        <v>0</v>
      </c>
      <c r="N34" s="22"/>
      <c r="O34" s="27">
        <v>0</v>
      </c>
      <c r="P34" s="27"/>
      <c r="Q34" s="27"/>
      <c r="R34" s="22"/>
      <c r="S34" s="23"/>
      <c r="T34" s="21"/>
      <c r="U34" s="23">
        <f>M34+O34+Q34+S34</f>
        <v>0</v>
      </c>
      <c r="V34" s="21"/>
      <c r="W34" s="85" t="e">
        <f>(U34/K34)*100</f>
        <v>#DIV/0!</v>
      </c>
      <c r="X34" s="22"/>
      <c r="Y34" s="23">
        <f>I34+U34</f>
        <v>9900000</v>
      </c>
      <c r="Z34" s="22"/>
      <c r="AA34" s="23">
        <f>(Y34/G34)*100</f>
        <v>4.380530973451328</v>
      </c>
      <c r="AB34" s="51" t="s">
        <v>205</v>
      </c>
      <c r="AC34" s="23"/>
      <c r="AD34" s="23"/>
      <c r="AE34" s="23"/>
      <c r="AF34" s="23"/>
      <c r="AG34" s="23"/>
      <c r="AH34" s="23"/>
      <c r="AI34" s="22"/>
      <c r="AJ34" s="24"/>
    </row>
    <row r="35" spans="1:36" ht="8.25" customHeight="1">
      <c r="A35" s="14"/>
      <c r="B35" s="15"/>
      <c r="C35" s="21"/>
      <c r="D35" s="21"/>
      <c r="E35" s="21"/>
      <c r="F35" s="43"/>
      <c r="G35" s="27"/>
      <c r="H35" s="43"/>
      <c r="I35" s="27"/>
      <c r="J35" s="43"/>
      <c r="K35" s="27"/>
      <c r="L35" s="43"/>
      <c r="M35" s="27"/>
      <c r="N35" s="22"/>
      <c r="O35" s="27"/>
      <c r="P35" s="27"/>
      <c r="Q35" s="27"/>
      <c r="R35" s="22"/>
      <c r="S35" s="27"/>
      <c r="T35" s="21"/>
      <c r="U35" s="82"/>
      <c r="V35" s="21"/>
      <c r="W35" s="85"/>
      <c r="X35" s="22"/>
      <c r="Y35" s="27"/>
      <c r="Z35" s="22"/>
      <c r="AA35" s="27"/>
      <c r="AB35" s="27"/>
      <c r="AC35" s="27"/>
      <c r="AD35" s="27"/>
      <c r="AE35" s="27"/>
      <c r="AF35" s="27"/>
      <c r="AG35" s="27"/>
      <c r="AH35" s="27"/>
      <c r="AI35" s="22"/>
      <c r="AJ35" s="28"/>
    </row>
    <row r="36" spans="1:36" ht="27">
      <c r="A36" s="14"/>
      <c r="B36" s="15"/>
      <c r="C36" s="29" t="s">
        <v>42</v>
      </c>
      <c r="D36" s="29"/>
      <c r="E36" s="29" t="s">
        <v>78</v>
      </c>
      <c r="F36" s="30">
        <v>1</v>
      </c>
      <c r="G36" s="31">
        <f>SUM(G37:G39)</f>
        <v>950995470</v>
      </c>
      <c r="H36" s="30">
        <v>1</v>
      </c>
      <c r="I36" s="31">
        <f>SUM(I37:I39)</f>
        <v>63654239</v>
      </c>
      <c r="J36" s="30">
        <v>1</v>
      </c>
      <c r="K36" s="31">
        <f>SUM(K37:K39)</f>
        <v>96400000</v>
      </c>
      <c r="L36" s="68"/>
      <c r="M36" s="31">
        <f>SUM(M37:M39)</f>
        <v>14821011</v>
      </c>
      <c r="N36" s="30"/>
      <c r="O36" s="31">
        <f>SUM(O37:O39)</f>
        <v>27244709</v>
      </c>
      <c r="P36" s="31"/>
      <c r="Q36" s="31"/>
      <c r="R36" s="30"/>
      <c r="S36" s="31"/>
      <c r="T36" s="29"/>
      <c r="U36" s="48">
        <f>M36+O36+Q36+S36</f>
        <v>42065720</v>
      </c>
      <c r="V36" s="29"/>
      <c r="W36" s="84">
        <f>(U36/K36)*100</f>
        <v>43.63663900414938</v>
      </c>
      <c r="X36" s="30"/>
      <c r="Y36" s="31">
        <f>SUM(Y37:Y39)</f>
        <v>105719959</v>
      </c>
      <c r="Z36" s="30"/>
      <c r="AA36" s="18">
        <f>(Y36/G36)*100</f>
        <v>11.11676788534019</v>
      </c>
      <c r="AB36" s="31"/>
      <c r="AC36" s="31"/>
      <c r="AD36" s="31"/>
      <c r="AE36" s="31"/>
      <c r="AF36" s="31"/>
      <c r="AG36" s="31"/>
      <c r="AH36" s="31"/>
      <c r="AI36" s="30"/>
      <c r="AJ36" s="32"/>
    </row>
    <row r="37" spans="1:36" ht="24.75" customHeight="1">
      <c r="A37" s="14"/>
      <c r="B37" s="15"/>
      <c r="C37" s="21" t="s">
        <v>6</v>
      </c>
      <c r="D37" s="21" t="s">
        <v>129</v>
      </c>
      <c r="E37" s="21" t="s">
        <v>98</v>
      </c>
      <c r="F37" s="43">
        <v>12</v>
      </c>
      <c r="G37" s="27">
        <v>13795470</v>
      </c>
      <c r="H37" s="43">
        <v>12</v>
      </c>
      <c r="I37" s="27">
        <v>2295470</v>
      </c>
      <c r="J37" s="43">
        <v>12</v>
      </c>
      <c r="K37" s="23">
        <v>700000</v>
      </c>
      <c r="L37" s="43">
        <v>12</v>
      </c>
      <c r="M37" s="27">
        <v>110000</v>
      </c>
      <c r="N37" s="22"/>
      <c r="O37" s="27">
        <v>110000</v>
      </c>
      <c r="P37" s="27"/>
      <c r="Q37" s="27"/>
      <c r="R37" s="22"/>
      <c r="S37" s="23"/>
      <c r="T37" s="21">
        <v>12</v>
      </c>
      <c r="U37" s="23">
        <f>M37+O37+Q37+S37</f>
        <v>220000</v>
      </c>
      <c r="V37" s="21"/>
      <c r="W37" s="85">
        <f>(U37/K37)*100</f>
        <v>31.428571428571427</v>
      </c>
      <c r="X37" s="22"/>
      <c r="Y37" s="23">
        <f>I37+U37</f>
        <v>2515470</v>
      </c>
      <c r="Z37" s="22"/>
      <c r="AA37" s="23">
        <f>(Y37/G37)*100</f>
        <v>18.23402899647493</v>
      </c>
      <c r="AB37" s="51" t="s">
        <v>205</v>
      </c>
      <c r="AC37" s="23"/>
      <c r="AD37" s="23"/>
      <c r="AE37" s="23"/>
      <c r="AF37" s="23"/>
      <c r="AG37" s="23"/>
      <c r="AH37" s="23"/>
      <c r="AI37" s="22"/>
      <c r="AJ37" s="24"/>
    </row>
    <row r="38" spans="1:36" ht="33" customHeight="1">
      <c r="A38" s="14"/>
      <c r="B38" s="15"/>
      <c r="C38" s="21" t="s">
        <v>43</v>
      </c>
      <c r="D38" s="21" t="s">
        <v>130</v>
      </c>
      <c r="E38" s="21" t="s">
        <v>99</v>
      </c>
      <c r="F38" s="43">
        <v>12</v>
      </c>
      <c r="G38" s="27">
        <v>113400000</v>
      </c>
      <c r="H38" s="43">
        <v>12</v>
      </c>
      <c r="I38" s="27">
        <v>15558769</v>
      </c>
      <c r="J38" s="43">
        <v>12</v>
      </c>
      <c r="K38" s="23">
        <v>17700000</v>
      </c>
      <c r="L38" s="43">
        <v>3</v>
      </c>
      <c r="M38" s="27">
        <v>2711011</v>
      </c>
      <c r="N38" s="22"/>
      <c r="O38" s="27">
        <f>5845720-M38</f>
        <v>3134709</v>
      </c>
      <c r="P38" s="27"/>
      <c r="Q38" s="27"/>
      <c r="R38" s="22"/>
      <c r="S38" s="23"/>
      <c r="T38" s="21">
        <v>3</v>
      </c>
      <c r="U38" s="23">
        <f>M38+O38+Q38+S38</f>
        <v>5845720</v>
      </c>
      <c r="V38" s="21"/>
      <c r="W38" s="85">
        <f>(U38/K38)*100</f>
        <v>33.026666666666664</v>
      </c>
      <c r="X38" s="22"/>
      <c r="Y38" s="23">
        <f>I38+U38</f>
        <v>21404489</v>
      </c>
      <c r="Z38" s="22"/>
      <c r="AA38" s="23">
        <f>(Y38/G38)*100</f>
        <v>18.875210758377424</v>
      </c>
      <c r="AB38" s="51" t="s">
        <v>205</v>
      </c>
      <c r="AC38" s="23"/>
      <c r="AD38" s="23"/>
      <c r="AE38" s="23"/>
      <c r="AF38" s="23"/>
      <c r="AG38" s="23"/>
      <c r="AH38" s="23"/>
      <c r="AI38" s="22"/>
      <c r="AJ38" s="24"/>
    </row>
    <row r="39" spans="1:36" ht="32.25" customHeight="1">
      <c r="A39" s="14"/>
      <c r="B39" s="15"/>
      <c r="C39" s="20" t="s">
        <v>44</v>
      </c>
      <c r="D39" s="21" t="s">
        <v>131</v>
      </c>
      <c r="E39" s="21" t="s">
        <v>100</v>
      </c>
      <c r="F39" s="43">
        <v>12</v>
      </c>
      <c r="G39" s="27">
        <v>823800000</v>
      </c>
      <c r="H39" s="43">
        <v>12</v>
      </c>
      <c r="I39" s="27">
        <v>45800000</v>
      </c>
      <c r="J39" s="43">
        <v>12</v>
      </c>
      <c r="K39" s="23">
        <v>78000000</v>
      </c>
      <c r="L39" s="43">
        <v>3</v>
      </c>
      <c r="M39" s="27">
        <v>12000000</v>
      </c>
      <c r="N39" s="22"/>
      <c r="O39" s="27">
        <f>36000000-M39</f>
        <v>24000000</v>
      </c>
      <c r="P39" s="27"/>
      <c r="Q39" s="27"/>
      <c r="R39" s="22"/>
      <c r="S39" s="23"/>
      <c r="T39" s="21">
        <v>3</v>
      </c>
      <c r="U39" s="23">
        <f>M39+O39+Q39+S39</f>
        <v>36000000</v>
      </c>
      <c r="V39" s="21"/>
      <c r="W39" s="85">
        <f>(U39/K39)*100</f>
        <v>46.15384615384615</v>
      </c>
      <c r="X39" s="22"/>
      <c r="Y39" s="23">
        <f>I39+U39</f>
        <v>81800000</v>
      </c>
      <c r="Z39" s="22"/>
      <c r="AA39" s="23">
        <f>(Y39/G39)*100</f>
        <v>9.929594561786843</v>
      </c>
      <c r="AB39" s="51" t="s">
        <v>205</v>
      </c>
      <c r="AC39" s="23"/>
      <c r="AD39" s="23"/>
      <c r="AE39" s="23"/>
      <c r="AF39" s="23"/>
      <c r="AG39" s="23"/>
      <c r="AH39" s="23"/>
      <c r="AI39" s="22"/>
      <c r="AJ39" s="24"/>
    </row>
    <row r="40" spans="1:36" ht="9.75" customHeight="1">
      <c r="A40" s="14"/>
      <c r="B40" s="15"/>
      <c r="C40" s="21"/>
      <c r="D40" s="21"/>
      <c r="E40" s="21"/>
      <c r="F40" s="43"/>
      <c r="G40" s="27"/>
      <c r="H40" s="43"/>
      <c r="I40" s="27"/>
      <c r="J40" s="43"/>
      <c r="K40" s="23"/>
      <c r="L40" s="43"/>
      <c r="M40" s="27"/>
      <c r="N40" s="22"/>
      <c r="O40" s="27"/>
      <c r="P40" s="27"/>
      <c r="Q40" s="27"/>
      <c r="R40" s="22"/>
      <c r="S40" s="23"/>
      <c r="T40" s="21"/>
      <c r="U40" s="82"/>
      <c r="V40" s="21"/>
      <c r="W40" s="85"/>
      <c r="X40" s="22"/>
      <c r="Y40" s="27"/>
      <c r="Z40" s="22"/>
      <c r="AA40" s="23"/>
      <c r="AB40" s="23"/>
      <c r="AC40" s="23"/>
      <c r="AD40" s="23"/>
      <c r="AE40" s="23"/>
      <c r="AF40" s="23"/>
      <c r="AG40" s="23"/>
      <c r="AH40" s="23"/>
      <c r="AI40" s="22"/>
      <c r="AJ40" s="24"/>
    </row>
    <row r="41" spans="1:36" ht="32.25" customHeight="1">
      <c r="A41" s="14"/>
      <c r="B41" s="15"/>
      <c r="C41" s="29" t="s">
        <v>45</v>
      </c>
      <c r="D41" s="29"/>
      <c r="E41" s="29" t="s">
        <v>154</v>
      </c>
      <c r="F41" s="30">
        <v>1</v>
      </c>
      <c r="G41" s="31">
        <f>SUM(G42:G44)</f>
        <v>626119000</v>
      </c>
      <c r="H41" s="30">
        <v>1</v>
      </c>
      <c r="I41" s="31">
        <f>SUM(I42:I44)</f>
        <v>87749800</v>
      </c>
      <c r="J41" s="30">
        <v>1</v>
      </c>
      <c r="K41" s="31">
        <f>SUM(K42:K44)</f>
        <v>17520000</v>
      </c>
      <c r="L41" s="68"/>
      <c r="M41" s="31">
        <f>SUM(M42:M44)</f>
        <v>10785800</v>
      </c>
      <c r="N41" s="30"/>
      <c r="O41" s="31">
        <f>SUM(O42:O44)</f>
        <v>4800000</v>
      </c>
      <c r="P41" s="31"/>
      <c r="Q41" s="31"/>
      <c r="R41" s="30"/>
      <c r="S41" s="31"/>
      <c r="T41" s="29"/>
      <c r="U41" s="48">
        <f>M41+O41+Q41+S41</f>
        <v>15585800</v>
      </c>
      <c r="V41" s="29"/>
      <c r="W41" s="84">
        <f>(U41/K41)*100</f>
        <v>88.96004566210046</v>
      </c>
      <c r="X41" s="30"/>
      <c r="Y41" s="31">
        <f>SUM(Y42:Y44)</f>
        <v>103335600</v>
      </c>
      <c r="Z41" s="30"/>
      <c r="AA41" s="18">
        <f>(Y41/G41)*100</f>
        <v>16.5041469752555</v>
      </c>
      <c r="AB41" s="31"/>
      <c r="AC41" s="31"/>
      <c r="AD41" s="31"/>
      <c r="AE41" s="31"/>
      <c r="AF41" s="31"/>
      <c r="AG41" s="31"/>
      <c r="AH41" s="31"/>
      <c r="AI41" s="30"/>
      <c r="AJ41" s="32"/>
    </row>
    <row r="42" spans="1:36" ht="39.75" customHeight="1">
      <c r="A42" s="14"/>
      <c r="B42" s="15"/>
      <c r="C42" s="33" t="s">
        <v>46</v>
      </c>
      <c r="D42" s="33" t="s">
        <v>132</v>
      </c>
      <c r="E42" s="21" t="s">
        <v>101</v>
      </c>
      <c r="F42" s="43">
        <v>16</v>
      </c>
      <c r="G42" s="27">
        <v>372900000</v>
      </c>
      <c r="H42" s="43">
        <v>16</v>
      </c>
      <c r="I42" s="27">
        <v>54130800</v>
      </c>
      <c r="J42" s="43">
        <v>16</v>
      </c>
      <c r="K42" s="23">
        <v>10800000</v>
      </c>
      <c r="L42" s="43">
        <v>1</v>
      </c>
      <c r="M42" s="27">
        <v>4065800</v>
      </c>
      <c r="N42" s="22"/>
      <c r="O42" s="27">
        <f>8865800-M42</f>
        <v>4800000</v>
      </c>
      <c r="P42" s="27"/>
      <c r="Q42" s="27"/>
      <c r="R42" s="22"/>
      <c r="S42" s="23"/>
      <c r="T42" s="21">
        <v>1</v>
      </c>
      <c r="U42" s="23">
        <f>M42+O42+Q42+S42</f>
        <v>8865800</v>
      </c>
      <c r="V42" s="21"/>
      <c r="W42" s="85">
        <f>(U42/K42)*100</f>
        <v>82.09074074074074</v>
      </c>
      <c r="X42" s="22"/>
      <c r="Y42" s="23">
        <f>I42+U42</f>
        <v>62996600</v>
      </c>
      <c r="Z42" s="22"/>
      <c r="AA42" s="23">
        <f>(Y42/G42)*100</f>
        <v>16.89369804237061</v>
      </c>
      <c r="AB42" s="51" t="s">
        <v>205</v>
      </c>
      <c r="AC42" s="23"/>
      <c r="AD42" s="23"/>
      <c r="AE42" s="23"/>
      <c r="AF42" s="23"/>
      <c r="AG42" s="23"/>
      <c r="AH42" s="23"/>
      <c r="AI42" s="22"/>
      <c r="AJ42" s="24"/>
    </row>
    <row r="43" spans="1:36" ht="24.75" customHeight="1">
      <c r="A43" s="14"/>
      <c r="B43" s="15"/>
      <c r="C43" s="33" t="s">
        <v>47</v>
      </c>
      <c r="D43" s="33" t="s">
        <v>133</v>
      </c>
      <c r="E43" s="21" t="s">
        <v>102</v>
      </c>
      <c r="F43" s="43">
        <v>4</v>
      </c>
      <c r="G43" s="27">
        <v>27650000</v>
      </c>
      <c r="H43" s="43">
        <v>1</v>
      </c>
      <c r="I43" s="27">
        <v>3650000</v>
      </c>
      <c r="J43" s="43"/>
      <c r="K43" s="23">
        <v>2190000</v>
      </c>
      <c r="L43" s="43"/>
      <c r="M43" s="27">
        <v>2190000</v>
      </c>
      <c r="N43" s="22"/>
      <c r="O43" s="27">
        <v>0</v>
      </c>
      <c r="P43" s="27"/>
      <c r="Q43" s="27"/>
      <c r="R43" s="22"/>
      <c r="S43" s="23"/>
      <c r="T43" s="21"/>
      <c r="U43" s="23">
        <f>M43+O43+Q43+S43</f>
        <v>2190000</v>
      </c>
      <c r="V43" s="21"/>
      <c r="W43" s="85">
        <f>(U43/K43)*100</f>
        <v>100</v>
      </c>
      <c r="X43" s="22"/>
      <c r="Y43" s="23">
        <f>I43+U43</f>
        <v>5840000</v>
      </c>
      <c r="Z43" s="22"/>
      <c r="AA43" s="23">
        <f>(Y43/G43)*100</f>
        <v>21.12115732368897</v>
      </c>
      <c r="AB43" s="51" t="s">
        <v>205</v>
      </c>
      <c r="AC43" s="23"/>
      <c r="AD43" s="23"/>
      <c r="AE43" s="23"/>
      <c r="AF43" s="23"/>
      <c r="AG43" s="23"/>
      <c r="AH43" s="23"/>
      <c r="AI43" s="22"/>
      <c r="AJ43" s="24"/>
    </row>
    <row r="44" spans="1:36" ht="24.75" customHeight="1">
      <c r="A44" s="14"/>
      <c r="B44" s="15"/>
      <c r="C44" s="21" t="s">
        <v>48</v>
      </c>
      <c r="D44" s="21" t="s">
        <v>134</v>
      </c>
      <c r="E44" s="21" t="s">
        <v>103</v>
      </c>
      <c r="F44" s="43">
        <v>1</v>
      </c>
      <c r="G44" s="27">
        <v>225569000</v>
      </c>
      <c r="H44" s="43">
        <v>1</v>
      </c>
      <c r="I44" s="27">
        <v>29969000</v>
      </c>
      <c r="J44" s="43">
        <v>1</v>
      </c>
      <c r="K44" s="23">
        <v>4530000</v>
      </c>
      <c r="L44" s="43"/>
      <c r="M44" s="27">
        <v>4530000</v>
      </c>
      <c r="N44" s="22"/>
      <c r="O44" s="27">
        <v>0</v>
      </c>
      <c r="P44" s="27"/>
      <c r="Q44" s="27"/>
      <c r="R44" s="22"/>
      <c r="S44" s="23"/>
      <c r="T44" s="21"/>
      <c r="U44" s="23">
        <f>M44+O44+Q44+S44</f>
        <v>4530000</v>
      </c>
      <c r="V44" s="21"/>
      <c r="W44" s="85">
        <f>(U44/K44)*100</f>
        <v>100</v>
      </c>
      <c r="X44" s="22"/>
      <c r="Y44" s="23">
        <f>I44+U44</f>
        <v>34499000</v>
      </c>
      <c r="Z44" s="22"/>
      <c r="AA44" s="23">
        <f>(Y44/G44)*100</f>
        <v>15.2942115272932</v>
      </c>
      <c r="AB44" s="51" t="s">
        <v>205</v>
      </c>
      <c r="AC44" s="23"/>
      <c r="AD44" s="23"/>
      <c r="AE44" s="23"/>
      <c r="AF44" s="23"/>
      <c r="AG44" s="23"/>
      <c r="AH44" s="23"/>
      <c r="AI44" s="22"/>
      <c r="AJ44" s="24"/>
    </row>
    <row r="45" spans="1:36" ht="7.5" customHeight="1">
      <c r="A45" s="14"/>
      <c r="B45" s="15"/>
      <c r="C45" s="21"/>
      <c r="D45" s="21"/>
      <c r="E45" s="21"/>
      <c r="F45" s="43"/>
      <c r="G45" s="27"/>
      <c r="H45" s="43"/>
      <c r="I45" s="27"/>
      <c r="J45" s="43"/>
      <c r="K45" s="27"/>
      <c r="L45" s="43"/>
      <c r="M45" s="27"/>
      <c r="N45" s="22"/>
      <c r="O45" s="27"/>
      <c r="P45" s="27"/>
      <c r="Q45" s="27"/>
      <c r="R45" s="22"/>
      <c r="S45" s="27"/>
      <c r="T45" s="21"/>
      <c r="U45" s="82"/>
      <c r="V45" s="21"/>
      <c r="W45" s="85"/>
      <c r="X45" s="22"/>
      <c r="Y45" s="27"/>
      <c r="Z45" s="22"/>
      <c r="AA45" s="27"/>
      <c r="AB45" s="27"/>
      <c r="AC45" s="27"/>
      <c r="AD45" s="27"/>
      <c r="AE45" s="27"/>
      <c r="AF45" s="27"/>
      <c r="AG45" s="27"/>
      <c r="AH45" s="27"/>
      <c r="AI45" s="22"/>
      <c r="AJ45" s="28"/>
    </row>
    <row r="46" spans="1:36" ht="30" customHeight="1">
      <c r="A46" s="14"/>
      <c r="B46" s="15"/>
      <c r="C46" s="55" t="s">
        <v>11</v>
      </c>
      <c r="D46" s="55"/>
      <c r="E46" s="55"/>
      <c r="F46" s="69"/>
      <c r="G46" s="36">
        <f>G47+G50</f>
        <v>220283910</v>
      </c>
      <c r="H46" s="69"/>
      <c r="I46" s="36">
        <f>I47+I50</f>
        <v>12100000</v>
      </c>
      <c r="J46" s="69"/>
      <c r="K46" s="36">
        <f>K47+K50</f>
        <v>7250000</v>
      </c>
      <c r="L46" s="69"/>
      <c r="M46" s="36">
        <f>M47+M50</f>
        <v>1200000</v>
      </c>
      <c r="N46" s="35"/>
      <c r="O46" s="36">
        <f>O47+O50</f>
        <v>2400000</v>
      </c>
      <c r="P46" s="36"/>
      <c r="Q46" s="36"/>
      <c r="R46" s="35"/>
      <c r="S46" s="36"/>
      <c r="T46" s="34"/>
      <c r="U46" s="45">
        <f>M46+O46+Q46+S46</f>
        <v>3600000</v>
      </c>
      <c r="V46" s="34"/>
      <c r="W46" s="86">
        <f>(U46/K46)*100</f>
        <v>49.6551724137931</v>
      </c>
      <c r="X46" s="35"/>
      <c r="Y46" s="36">
        <f>Y47+Y50</f>
        <v>15700000</v>
      </c>
      <c r="Z46" s="35"/>
      <c r="AA46" s="87">
        <f>(Y46/G46)*100</f>
        <v>7.127166028603724</v>
      </c>
      <c r="AB46" s="36"/>
      <c r="AC46" s="36"/>
      <c r="AD46" s="36"/>
      <c r="AE46" s="36"/>
      <c r="AF46" s="36"/>
      <c r="AG46" s="36"/>
      <c r="AH46" s="36"/>
      <c r="AI46" s="35"/>
      <c r="AJ46" s="37"/>
    </row>
    <row r="47" spans="1:36" ht="30" customHeight="1">
      <c r="A47" s="14"/>
      <c r="B47" s="15"/>
      <c r="C47" s="29" t="s">
        <v>49</v>
      </c>
      <c r="D47" s="29"/>
      <c r="E47" s="38" t="s">
        <v>79</v>
      </c>
      <c r="F47" s="70">
        <v>2</v>
      </c>
      <c r="G47" s="40">
        <f>SUM(G48)</f>
        <v>50000000</v>
      </c>
      <c r="H47" s="70">
        <v>2</v>
      </c>
      <c r="I47" s="40">
        <f>SUM(I48)</f>
        <v>0</v>
      </c>
      <c r="J47" s="70">
        <v>2</v>
      </c>
      <c r="K47" s="40">
        <f>SUM(K48)</f>
        <v>0</v>
      </c>
      <c r="L47" s="70"/>
      <c r="M47" s="40">
        <f>SUM(M48)</f>
        <v>0</v>
      </c>
      <c r="N47" s="39"/>
      <c r="O47" s="40">
        <f>SUM(O48)</f>
        <v>0</v>
      </c>
      <c r="P47" s="40"/>
      <c r="Q47" s="40"/>
      <c r="R47" s="39"/>
      <c r="S47" s="40"/>
      <c r="T47" s="38"/>
      <c r="U47" s="48">
        <f>M47+O47+Q47+S47</f>
        <v>0</v>
      </c>
      <c r="V47" s="38"/>
      <c r="W47" s="84" t="e">
        <f>(U47/K47)*100</f>
        <v>#DIV/0!</v>
      </c>
      <c r="X47" s="39"/>
      <c r="Y47" s="40">
        <f>SUM(Y48)</f>
        <v>0</v>
      </c>
      <c r="Z47" s="39"/>
      <c r="AA47" s="18">
        <f>(Y47/G47)*100</f>
        <v>0</v>
      </c>
      <c r="AB47" s="40"/>
      <c r="AC47" s="40"/>
      <c r="AD47" s="40"/>
      <c r="AE47" s="40"/>
      <c r="AF47" s="40"/>
      <c r="AG47" s="40"/>
      <c r="AH47" s="40"/>
      <c r="AI47" s="39"/>
      <c r="AJ47" s="41"/>
    </row>
    <row r="48" spans="1:36" ht="54">
      <c r="A48" s="14"/>
      <c r="B48" s="15"/>
      <c r="C48" s="20" t="s">
        <v>67</v>
      </c>
      <c r="D48" s="21" t="s">
        <v>135</v>
      </c>
      <c r="E48" s="21" t="s">
        <v>104</v>
      </c>
      <c r="F48" s="43">
        <v>3</v>
      </c>
      <c r="G48" s="27">
        <v>50000000</v>
      </c>
      <c r="H48" s="43"/>
      <c r="I48" s="27">
        <v>0</v>
      </c>
      <c r="J48" s="43">
        <v>3</v>
      </c>
      <c r="K48" s="23"/>
      <c r="L48" s="43">
        <v>2</v>
      </c>
      <c r="M48" s="27">
        <v>0</v>
      </c>
      <c r="N48" s="22"/>
      <c r="O48" s="27">
        <v>0</v>
      </c>
      <c r="P48" s="27"/>
      <c r="Q48" s="27"/>
      <c r="R48" s="22"/>
      <c r="S48" s="23"/>
      <c r="T48" s="21">
        <v>2</v>
      </c>
      <c r="U48" s="23">
        <f>M48+O48+Q48+S48</f>
        <v>0</v>
      </c>
      <c r="V48" s="21"/>
      <c r="W48" s="85" t="e">
        <f>(U48/K48)*100</f>
        <v>#DIV/0!</v>
      </c>
      <c r="X48" s="22"/>
      <c r="Y48" s="23">
        <f>I48+U48</f>
        <v>0</v>
      </c>
      <c r="Z48" s="22"/>
      <c r="AA48" s="23">
        <f>(Y48/G48)*100</f>
        <v>0</v>
      </c>
      <c r="AB48" s="51" t="s">
        <v>205</v>
      </c>
      <c r="AC48" s="23"/>
      <c r="AD48" s="23"/>
      <c r="AE48" s="23"/>
      <c r="AF48" s="23"/>
      <c r="AG48" s="23"/>
      <c r="AH48" s="23"/>
      <c r="AI48" s="22"/>
      <c r="AJ48" s="24"/>
    </row>
    <row r="49" spans="1:36" ht="7.5" customHeight="1">
      <c r="A49" s="14"/>
      <c r="B49" s="15"/>
      <c r="C49" s="21"/>
      <c r="D49" s="21"/>
      <c r="E49" s="21"/>
      <c r="F49" s="71"/>
      <c r="G49" s="27"/>
      <c r="H49" s="71"/>
      <c r="I49" s="27"/>
      <c r="J49" s="71"/>
      <c r="K49" s="27"/>
      <c r="L49" s="71"/>
      <c r="M49" s="27"/>
      <c r="N49" s="21"/>
      <c r="O49" s="27"/>
      <c r="P49" s="27"/>
      <c r="Q49" s="27"/>
      <c r="R49" s="21"/>
      <c r="S49" s="27"/>
      <c r="T49" s="21"/>
      <c r="U49" s="82"/>
      <c r="V49" s="21"/>
      <c r="W49" s="85"/>
      <c r="X49" s="21"/>
      <c r="Y49" s="27"/>
      <c r="Z49" s="21"/>
      <c r="AA49" s="27"/>
      <c r="AB49" s="27"/>
      <c r="AC49" s="27"/>
      <c r="AD49" s="27"/>
      <c r="AE49" s="27"/>
      <c r="AF49" s="27"/>
      <c r="AG49" s="27"/>
      <c r="AH49" s="27"/>
      <c r="AI49" s="21"/>
      <c r="AJ49" s="28"/>
    </row>
    <row r="50" spans="1:36" ht="24.75" customHeight="1">
      <c r="A50" s="14"/>
      <c r="B50" s="15"/>
      <c r="C50" s="29" t="s">
        <v>12</v>
      </c>
      <c r="D50" s="29"/>
      <c r="E50" s="38" t="s">
        <v>80</v>
      </c>
      <c r="F50" s="70">
        <v>6</v>
      </c>
      <c r="G50" s="40">
        <f>SUM(G51:G51)</f>
        <v>170283910</v>
      </c>
      <c r="H50" s="70">
        <v>6</v>
      </c>
      <c r="I50" s="40">
        <f>SUM(I51:I51)</f>
        <v>12100000</v>
      </c>
      <c r="J50" s="70">
        <v>6</v>
      </c>
      <c r="K50" s="40">
        <f>SUM(K51:K51)</f>
        <v>7250000</v>
      </c>
      <c r="L50" s="70"/>
      <c r="M50" s="40">
        <f>SUM(M51:M51)</f>
        <v>1200000</v>
      </c>
      <c r="N50" s="39"/>
      <c r="O50" s="40">
        <f>SUM(O51:O51)</f>
        <v>2400000</v>
      </c>
      <c r="P50" s="40"/>
      <c r="Q50" s="40"/>
      <c r="R50" s="39"/>
      <c r="S50" s="40"/>
      <c r="T50" s="38"/>
      <c r="U50" s="48">
        <f>M50+O50+Q50+S50</f>
        <v>3600000</v>
      </c>
      <c r="V50" s="38"/>
      <c r="W50" s="84">
        <f>(U50/K50)*100</f>
        <v>49.6551724137931</v>
      </c>
      <c r="X50" s="39"/>
      <c r="Y50" s="40">
        <f>SUM(Y51:Y51)</f>
        <v>15700000</v>
      </c>
      <c r="Z50" s="39"/>
      <c r="AA50" s="18">
        <f>(Y50/G50)*100</f>
        <v>9.21989634839839</v>
      </c>
      <c r="AB50" s="40"/>
      <c r="AC50" s="40"/>
      <c r="AD50" s="40"/>
      <c r="AE50" s="40"/>
      <c r="AF50" s="40"/>
      <c r="AG50" s="40"/>
      <c r="AH50" s="40"/>
      <c r="AI50" s="39"/>
      <c r="AJ50" s="41"/>
    </row>
    <row r="51" spans="1:36" ht="30.75" customHeight="1">
      <c r="A51" s="14"/>
      <c r="B51" s="15"/>
      <c r="C51" s="21" t="s">
        <v>76</v>
      </c>
      <c r="D51" s="42" t="s">
        <v>148</v>
      </c>
      <c r="E51" s="42" t="s">
        <v>149</v>
      </c>
      <c r="F51" s="43">
        <v>12</v>
      </c>
      <c r="G51" s="27">
        <v>170283910</v>
      </c>
      <c r="H51" s="43">
        <v>12</v>
      </c>
      <c r="I51" s="27">
        <v>12100000</v>
      </c>
      <c r="J51" s="43">
        <v>12</v>
      </c>
      <c r="K51" s="23">
        <v>7250000</v>
      </c>
      <c r="L51" s="43">
        <v>3</v>
      </c>
      <c r="M51" s="27">
        <v>1200000</v>
      </c>
      <c r="N51" s="43"/>
      <c r="O51" s="27">
        <f>3600000-M51</f>
        <v>2400000</v>
      </c>
      <c r="P51" s="27"/>
      <c r="Q51" s="27"/>
      <c r="R51" s="43"/>
      <c r="S51" s="23"/>
      <c r="T51" s="88">
        <v>3</v>
      </c>
      <c r="U51" s="23">
        <f>M51+O51+Q51+S51</f>
        <v>3600000</v>
      </c>
      <c r="V51" s="42"/>
      <c r="W51" s="85">
        <f>(U51/K51)*100</f>
        <v>49.6551724137931</v>
      </c>
      <c r="X51" s="43"/>
      <c r="Y51" s="23">
        <f>I51+U51</f>
        <v>15700000</v>
      </c>
      <c r="Z51" s="43"/>
      <c r="AA51" s="23">
        <f>(Y51/G51)*100</f>
        <v>9.21989634839839</v>
      </c>
      <c r="AB51" s="51" t="s">
        <v>205</v>
      </c>
      <c r="AC51" s="23"/>
      <c r="AD51" s="23"/>
      <c r="AE51" s="23"/>
      <c r="AF51" s="23"/>
      <c r="AG51" s="23"/>
      <c r="AH51" s="23"/>
      <c r="AI51" s="43"/>
      <c r="AJ51" s="24"/>
    </row>
    <row r="52" spans="1:36" ht="7.5" customHeight="1">
      <c r="A52" s="14"/>
      <c r="B52" s="15"/>
      <c r="C52" s="21"/>
      <c r="D52" s="21"/>
      <c r="E52" s="21"/>
      <c r="F52" s="71"/>
      <c r="G52" s="27"/>
      <c r="H52" s="71"/>
      <c r="I52" s="27"/>
      <c r="J52" s="71"/>
      <c r="K52" s="27"/>
      <c r="L52" s="71"/>
      <c r="M52" s="27"/>
      <c r="N52" s="21"/>
      <c r="O52" s="27"/>
      <c r="P52" s="27"/>
      <c r="Q52" s="27"/>
      <c r="R52" s="21"/>
      <c r="S52" s="27"/>
      <c r="T52" s="21"/>
      <c r="U52" s="82"/>
      <c r="V52" s="21"/>
      <c r="W52" s="85"/>
      <c r="X52" s="21"/>
      <c r="Y52" s="27"/>
      <c r="Z52" s="21"/>
      <c r="AA52" s="27"/>
      <c r="AB52" s="27"/>
      <c r="AC52" s="27"/>
      <c r="AD52" s="27"/>
      <c r="AE52" s="27"/>
      <c r="AF52" s="27"/>
      <c r="AG52" s="27"/>
      <c r="AH52" s="27"/>
      <c r="AI52" s="21"/>
      <c r="AJ52" s="28"/>
    </row>
    <row r="53" spans="1:36" ht="30.75" customHeight="1">
      <c r="A53" s="14"/>
      <c r="B53" s="15"/>
      <c r="C53" s="55" t="s">
        <v>13</v>
      </c>
      <c r="D53" s="55"/>
      <c r="E53" s="55"/>
      <c r="F53" s="72"/>
      <c r="G53" s="45">
        <f>G54+G67</f>
        <v>19286809050</v>
      </c>
      <c r="H53" s="72"/>
      <c r="I53" s="45">
        <f>I54+I67</f>
        <v>2135160247</v>
      </c>
      <c r="J53" s="72"/>
      <c r="K53" s="45">
        <f>K54+K67</f>
        <v>2085650000</v>
      </c>
      <c r="L53" s="72"/>
      <c r="M53" s="45">
        <f>M54+M67</f>
        <v>66800000</v>
      </c>
      <c r="N53" s="44"/>
      <c r="O53" s="45">
        <f>O54+O67</f>
        <v>1042899000</v>
      </c>
      <c r="P53" s="45"/>
      <c r="Q53" s="45"/>
      <c r="R53" s="44"/>
      <c r="S53" s="45"/>
      <c r="T53" s="34"/>
      <c r="U53" s="45">
        <f>M53+O53+Q53+S53</f>
        <v>1109699000</v>
      </c>
      <c r="V53" s="34"/>
      <c r="W53" s="86">
        <f>(U53/K53)*100</f>
        <v>53.20638649821399</v>
      </c>
      <c r="X53" s="44"/>
      <c r="Y53" s="45">
        <f>Y54+Y67</f>
        <v>3244859247</v>
      </c>
      <c r="Z53" s="44"/>
      <c r="AA53" s="87">
        <f>(Y53/G53)*100</f>
        <v>16.824241058165086</v>
      </c>
      <c r="AB53" s="45"/>
      <c r="AC53" s="45"/>
      <c r="AD53" s="45"/>
      <c r="AE53" s="45"/>
      <c r="AF53" s="45"/>
      <c r="AG53" s="45"/>
      <c r="AH53" s="45"/>
      <c r="AI53" s="44"/>
      <c r="AJ53" s="46"/>
    </row>
    <row r="54" spans="1:36" ht="24.75" customHeight="1">
      <c r="A54" s="14"/>
      <c r="B54" s="15"/>
      <c r="C54" s="16" t="s">
        <v>14</v>
      </c>
      <c r="D54" s="16"/>
      <c r="E54" s="47" t="s">
        <v>74</v>
      </c>
      <c r="F54" s="70">
        <v>10</v>
      </c>
      <c r="G54" s="48">
        <f>SUM(G55:G57)</f>
        <v>9977409050</v>
      </c>
      <c r="H54" s="70">
        <v>10</v>
      </c>
      <c r="I54" s="48">
        <f>SUM(I55:I57)</f>
        <v>49610247</v>
      </c>
      <c r="J54" s="70">
        <v>10</v>
      </c>
      <c r="K54" s="48">
        <f>SUM(K55:K57)</f>
        <v>1091600000</v>
      </c>
      <c r="L54" s="70"/>
      <c r="M54" s="48">
        <f>SUM(M55:M57)</f>
        <v>20000000</v>
      </c>
      <c r="N54" s="39"/>
      <c r="O54" s="48">
        <f>SUM(O55:O57)</f>
        <v>334100000</v>
      </c>
      <c r="P54" s="48"/>
      <c r="Q54" s="48"/>
      <c r="R54" s="39"/>
      <c r="S54" s="48"/>
      <c r="T54" s="47"/>
      <c r="U54" s="48">
        <f>M54+O54+Q54+S54</f>
        <v>354100000</v>
      </c>
      <c r="V54" s="47"/>
      <c r="W54" s="84">
        <f>(U54/K54)*100</f>
        <v>32.43862220593624</v>
      </c>
      <c r="X54" s="39"/>
      <c r="Y54" s="48">
        <f>SUM(Y55:Y57)</f>
        <v>403710247</v>
      </c>
      <c r="Z54" s="39"/>
      <c r="AA54" s="18">
        <f>(Y54/G54)*100</f>
        <v>4.046243318048587</v>
      </c>
      <c r="AB54" s="48"/>
      <c r="AC54" s="48"/>
      <c r="AD54" s="48"/>
      <c r="AE54" s="48"/>
      <c r="AF54" s="48"/>
      <c r="AG54" s="48"/>
      <c r="AH54" s="48"/>
      <c r="AI54" s="39"/>
      <c r="AJ54" s="49"/>
    </row>
    <row r="55" spans="1:36" ht="36.75" customHeight="1">
      <c r="A55" s="14"/>
      <c r="B55" s="15"/>
      <c r="C55" s="50" t="s">
        <v>68</v>
      </c>
      <c r="D55" s="50" t="s">
        <v>136</v>
      </c>
      <c r="E55" s="50" t="s">
        <v>105</v>
      </c>
      <c r="F55" s="43">
        <v>5</v>
      </c>
      <c r="G55" s="23">
        <v>245000000</v>
      </c>
      <c r="H55" s="43"/>
      <c r="I55" s="23">
        <v>0</v>
      </c>
      <c r="J55" s="43"/>
      <c r="K55" s="23">
        <v>0</v>
      </c>
      <c r="L55" s="43"/>
      <c r="M55" s="23">
        <v>0</v>
      </c>
      <c r="N55" s="22"/>
      <c r="O55" s="23">
        <v>0</v>
      </c>
      <c r="P55" s="23"/>
      <c r="Q55" s="23"/>
      <c r="R55" s="22"/>
      <c r="S55" s="23"/>
      <c r="T55" s="50"/>
      <c r="U55" s="23">
        <f>M55+O55+Q55+S55</f>
        <v>0</v>
      </c>
      <c r="V55" s="50"/>
      <c r="W55" s="85" t="e">
        <f>(U55/K55)*100</f>
        <v>#DIV/0!</v>
      </c>
      <c r="X55" s="22"/>
      <c r="Y55" s="23">
        <f>I55+U55</f>
        <v>0</v>
      </c>
      <c r="Z55" s="22"/>
      <c r="AA55" s="23">
        <f>(Y55/G55)*100</f>
        <v>0</v>
      </c>
      <c r="AB55" s="51" t="s">
        <v>205</v>
      </c>
      <c r="AC55" s="23"/>
      <c r="AD55" s="23"/>
      <c r="AE55" s="23"/>
      <c r="AF55" s="23"/>
      <c r="AG55" s="23"/>
      <c r="AH55" s="23"/>
      <c r="AI55" s="22"/>
      <c r="AJ55" s="24"/>
    </row>
    <row r="56" spans="1:36" ht="48" customHeight="1">
      <c r="A56" s="14"/>
      <c r="B56" s="15"/>
      <c r="C56" s="50" t="s">
        <v>15</v>
      </c>
      <c r="D56" s="50" t="s">
        <v>137</v>
      </c>
      <c r="E56" s="50" t="s">
        <v>106</v>
      </c>
      <c r="F56" s="43">
        <v>2</v>
      </c>
      <c r="G56" s="23">
        <v>259750000</v>
      </c>
      <c r="H56" s="43">
        <v>2</v>
      </c>
      <c r="I56" s="23">
        <v>9750000</v>
      </c>
      <c r="J56" s="43"/>
      <c r="K56" s="23">
        <v>0</v>
      </c>
      <c r="L56" s="43"/>
      <c r="M56" s="23">
        <v>0</v>
      </c>
      <c r="N56" s="22"/>
      <c r="O56" s="23">
        <v>0</v>
      </c>
      <c r="P56" s="23"/>
      <c r="Q56" s="23"/>
      <c r="R56" s="22"/>
      <c r="S56" s="23"/>
      <c r="T56" s="50"/>
      <c r="U56" s="23">
        <f>M56+O56+Q56+S56</f>
        <v>0</v>
      </c>
      <c r="V56" s="50"/>
      <c r="W56" s="85" t="e">
        <f>(U56/K56)*100</f>
        <v>#DIV/0!</v>
      </c>
      <c r="X56" s="22"/>
      <c r="Y56" s="23">
        <f>I56+U56</f>
        <v>9750000</v>
      </c>
      <c r="Z56" s="22"/>
      <c r="AA56" s="23">
        <f>(Y56/G56)*100</f>
        <v>3.753609239653513</v>
      </c>
      <c r="AB56" s="51" t="s">
        <v>205</v>
      </c>
      <c r="AC56" s="23"/>
      <c r="AD56" s="23"/>
      <c r="AE56" s="23"/>
      <c r="AF56" s="23"/>
      <c r="AG56" s="23"/>
      <c r="AH56" s="23"/>
      <c r="AI56" s="22"/>
      <c r="AJ56" s="24"/>
    </row>
    <row r="57" spans="1:36" ht="29.25" customHeight="1">
      <c r="A57" s="14"/>
      <c r="B57" s="15"/>
      <c r="C57" s="50" t="s">
        <v>16</v>
      </c>
      <c r="D57" s="50" t="s">
        <v>138</v>
      </c>
      <c r="E57" s="50" t="s">
        <v>107</v>
      </c>
      <c r="F57" s="43">
        <v>8</v>
      </c>
      <c r="G57" s="23">
        <v>9472659050</v>
      </c>
      <c r="H57" s="43">
        <v>1</v>
      </c>
      <c r="I57" s="23">
        <v>39860247</v>
      </c>
      <c r="J57" s="43">
        <v>8</v>
      </c>
      <c r="K57" s="23">
        <v>1091600000</v>
      </c>
      <c r="L57" s="43">
        <v>3</v>
      </c>
      <c r="M57" s="23">
        <v>20000000</v>
      </c>
      <c r="N57" s="22"/>
      <c r="O57" s="23">
        <f>354100000-M57</f>
        <v>334100000</v>
      </c>
      <c r="P57" s="23"/>
      <c r="Q57" s="23"/>
      <c r="R57" s="22"/>
      <c r="S57" s="23"/>
      <c r="T57" s="50">
        <v>3</v>
      </c>
      <c r="U57" s="23">
        <f>M57+O57+Q57+S57</f>
        <v>354100000</v>
      </c>
      <c r="V57" s="50"/>
      <c r="W57" s="85">
        <f>(U57/K57)*100</f>
        <v>32.43862220593624</v>
      </c>
      <c r="X57" s="22"/>
      <c r="Y57" s="23">
        <f>I57+U57</f>
        <v>393960247</v>
      </c>
      <c r="Z57" s="22"/>
      <c r="AA57" s="23">
        <f>(Y57/G57)*100</f>
        <v>4.158919316324385</v>
      </c>
      <c r="AB57" s="51" t="s">
        <v>205</v>
      </c>
      <c r="AC57" s="23"/>
      <c r="AD57" s="23"/>
      <c r="AE57" s="23"/>
      <c r="AF57" s="23"/>
      <c r="AG57" s="23"/>
      <c r="AH57" s="23"/>
      <c r="AI57" s="22"/>
      <c r="AJ57" s="24"/>
    </row>
    <row r="58" spans="1:36" ht="24.75" customHeight="1" hidden="1">
      <c r="A58" s="14"/>
      <c r="B58" s="15"/>
      <c r="C58" s="50"/>
      <c r="D58" s="50"/>
      <c r="E58" s="50" t="s">
        <v>24</v>
      </c>
      <c r="F58" s="43" t="s">
        <v>60</v>
      </c>
      <c r="G58" s="23">
        <v>115500000</v>
      </c>
      <c r="H58" s="43" t="s">
        <v>60</v>
      </c>
      <c r="I58" s="23">
        <v>115500000</v>
      </c>
      <c r="J58" s="43" t="s">
        <v>60</v>
      </c>
      <c r="K58" s="23"/>
      <c r="L58" s="43" t="s">
        <v>60</v>
      </c>
      <c r="M58" s="23">
        <v>115500000</v>
      </c>
      <c r="N58" s="22"/>
      <c r="O58" s="23"/>
      <c r="P58" s="23"/>
      <c r="Q58" s="23"/>
      <c r="R58" s="22"/>
      <c r="S58" s="23"/>
      <c r="T58" s="50"/>
      <c r="U58" s="82"/>
      <c r="V58" s="50"/>
      <c r="W58" s="85"/>
      <c r="X58" s="22"/>
      <c r="Y58" s="23">
        <v>115500000</v>
      </c>
      <c r="Z58" s="22"/>
      <c r="AA58" s="23"/>
      <c r="AB58" s="23"/>
      <c r="AC58" s="23"/>
      <c r="AD58" s="23"/>
      <c r="AE58" s="23"/>
      <c r="AF58" s="23"/>
      <c r="AG58" s="23"/>
      <c r="AH58" s="23"/>
      <c r="AI58" s="22"/>
      <c r="AJ58" s="24"/>
    </row>
    <row r="59" spans="1:36" ht="24.75" customHeight="1" hidden="1">
      <c r="A59" s="14"/>
      <c r="B59" s="15"/>
      <c r="C59" s="51"/>
      <c r="D59" s="51"/>
      <c r="E59" s="50" t="s">
        <v>70</v>
      </c>
      <c r="F59" s="43" t="s">
        <v>52</v>
      </c>
      <c r="G59" s="23">
        <v>20000000</v>
      </c>
      <c r="H59" s="43" t="s">
        <v>52</v>
      </c>
      <c r="I59" s="23">
        <v>20000000</v>
      </c>
      <c r="J59" s="43" t="s">
        <v>52</v>
      </c>
      <c r="K59" s="23">
        <f aca="true" t="shared" si="4" ref="K59:K65">I59+(I59*10%)</f>
        <v>22000000</v>
      </c>
      <c r="L59" s="43" t="s">
        <v>52</v>
      </c>
      <c r="M59" s="23">
        <v>20000000</v>
      </c>
      <c r="N59" s="22"/>
      <c r="O59" s="23"/>
      <c r="P59" s="23"/>
      <c r="Q59" s="23"/>
      <c r="R59" s="22"/>
      <c r="S59" s="23"/>
      <c r="T59" s="50"/>
      <c r="U59" s="82"/>
      <c r="V59" s="50"/>
      <c r="W59" s="85"/>
      <c r="X59" s="22"/>
      <c r="Y59" s="23">
        <v>20000000</v>
      </c>
      <c r="Z59" s="22"/>
      <c r="AA59" s="23"/>
      <c r="AB59" s="23"/>
      <c r="AC59" s="23"/>
      <c r="AD59" s="23"/>
      <c r="AE59" s="23"/>
      <c r="AF59" s="23"/>
      <c r="AG59" s="23"/>
      <c r="AH59" s="23"/>
      <c r="AI59" s="22"/>
      <c r="AJ59" s="24"/>
    </row>
    <row r="60" spans="1:36" ht="29.25" customHeight="1" hidden="1">
      <c r="A60" s="14"/>
      <c r="B60" s="15"/>
      <c r="C60" s="50"/>
      <c r="D60" s="50"/>
      <c r="E60" s="50" t="s">
        <v>26</v>
      </c>
      <c r="F60" s="43" t="s">
        <v>27</v>
      </c>
      <c r="G60" s="23">
        <v>188000000</v>
      </c>
      <c r="H60" s="43" t="s">
        <v>27</v>
      </c>
      <c r="I60" s="23">
        <v>188000000</v>
      </c>
      <c r="J60" s="43" t="s">
        <v>27</v>
      </c>
      <c r="K60" s="23">
        <f t="shared" si="4"/>
        <v>206800000</v>
      </c>
      <c r="L60" s="43" t="s">
        <v>27</v>
      </c>
      <c r="M60" s="23">
        <v>188000000</v>
      </c>
      <c r="N60" s="22"/>
      <c r="O60" s="23"/>
      <c r="P60" s="23"/>
      <c r="Q60" s="23"/>
      <c r="R60" s="22"/>
      <c r="S60" s="23"/>
      <c r="T60" s="50"/>
      <c r="U60" s="82"/>
      <c r="V60" s="50"/>
      <c r="W60" s="85"/>
      <c r="X60" s="22"/>
      <c r="Y60" s="23">
        <v>188000000</v>
      </c>
      <c r="Z60" s="22"/>
      <c r="AA60" s="23"/>
      <c r="AB60" s="23"/>
      <c r="AC60" s="23"/>
      <c r="AD60" s="23"/>
      <c r="AE60" s="23"/>
      <c r="AF60" s="23"/>
      <c r="AG60" s="23"/>
      <c r="AH60" s="23"/>
      <c r="AI60" s="22"/>
      <c r="AJ60" s="24"/>
    </row>
    <row r="61" spans="1:36" ht="24.75" customHeight="1" hidden="1">
      <c r="A61" s="14"/>
      <c r="B61" s="15"/>
      <c r="C61" s="50"/>
      <c r="D61" s="50"/>
      <c r="E61" s="50" t="s">
        <v>25</v>
      </c>
      <c r="F61" s="43" t="s">
        <v>69</v>
      </c>
      <c r="G61" s="23">
        <v>180000000</v>
      </c>
      <c r="H61" s="43" t="s">
        <v>69</v>
      </c>
      <c r="I61" s="23">
        <v>180000000</v>
      </c>
      <c r="J61" s="43" t="s">
        <v>69</v>
      </c>
      <c r="K61" s="23">
        <f t="shared" si="4"/>
        <v>198000000</v>
      </c>
      <c r="L61" s="43" t="s">
        <v>69</v>
      </c>
      <c r="M61" s="23">
        <v>180000000</v>
      </c>
      <c r="N61" s="22"/>
      <c r="O61" s="23"/>
      <c r="P61" s="23"/>
      <c r="Q61" s="23"/>
      <c r="R61" s="22"/>
      <c r="S61" s="23"/>
      <c r="T61" s="50"/>
      <c r="U61" s="82"/>
      <c r="V61" s="50"/>
      <c r="W61" s="85"/>
      <c r="X61" s="22"/>
      <c r="Y61" s="23">
        <v>180000000</v>
      </c>
      <c r="Z61" s="22"/>
      <c r="AA61" s="23"/>
      <c r="AB61" s="23"/>
      <c r="AC61" s="23"/>
      <c r="AD61" s="23"/>
      <c r="AE61" s="23"/>
      <c r="AF61" s="23"/>
      <c r="AG61" s="23"/>
      <c r="AH61" s="23"/>
      <c r="AI61" s="22"/>
      <c r="AJ61" s="24"/>
    </row>
    <row r="62" spans="1:36" ht="24.75" customHeight="1" hidden="1">
      <c r="A62" s="14"/>
      <c r="B62" s="15"/>
      <c r="C62" s="50"/>
      <c r="D62" s="50"/>
      <c r="E62" s="50" t="s">
        <v>50</v>
      </c>
      <c r="F62" s="43" t="s">
        <v>51</v>
      </c>
      <c r="G62" s="23">
        <v>16500000</v>
      </c>
      <c r="H62" s="43" t="s">
        <v>51</v>
      </c>
      <c r="I62" s="23">
        <v>16500000</v>
      </c>
      <c r="J62" s="43" t="s">
        <v>51</v>
      </c>
      <c r="K62" s="23">
        <f t="shared" si="4"/>
        <v>18150000</v>
      </c>
      <c r="L62" s="43" t="s">
        <v>51</v>
      </c>
      <c r="M62" s="23">
        <v>16500000</v>
      </c>
      <c r="N62" s="22"/>
      <c r="O62" s="23"/>
      <c r="P62" s="23"/>
      <c r="Q62" s="23"/>
      <c r="R62" s="22"/>
      <c r="S62" s="23"/>
      <c r="T62" s="50"/>
      <c r="U62" s="82"/>
      <c r="V62" s="50"/>
      <c r="W62" s="85"/>
      <c r="X62" s="22"/>
      <c r="Y62" s="23">
        <v>16500000</v>
      </c>
      <c r="Z62" s="22"/>
      <c r="AA62" s="23"/>
      <c r="AB62" s="23"/>
      <c r="AC62" s="23"/>
      <c r="AD62" s="23"/>
      <c r="AE62" s="23"/>
      <c r="AF62" s="23"/>
      <c r="AG62" s="23"/>
      <c r="AH62" s="23"/>
      <c r="AI62" s="22"/>
      <c r="AJ62" s="24"/>
    </row>
    <row r="63" spans="1:36" ht="24.75" customHeight="1" hidden="1">
      <c r="A63" s="14"/>
      <c r="B63" s="15"/>
      <c r="C63" s="51"/>
      <c r="D63" s="51"/>
      <c r="E63" s="50" t="s">
        <v>53</v>
      </c>
      <c r="F63" s="43" t="s">
        <v>52</v>
      </c>
      <c r="G63" s="23">
        <v>11000000</v>
      </c>
      <c r="H63" s="43" t="s">
        <v>52</v>
      </c>
      <c r="I63" s="23">
        <v>11000000</v>
      </c>
      <c r="J63" s="43" t="s">
        <v>52</v>
      </c>
      <c r="K63" s="23">
        <f t="shared" si="4"/>
        <v>12100000</v>
      </c>
      <c r="L63" s="43" t="s">
        <v>52</v>
      </c>
      <c r="M63" s="23">
        <v>11000000</v>
      </c>
      <c r="N63" s="22"/>
      <c r="O63" s="23"/>
      <c r="P63" s="23"/>
      <c r="Q63" s="23"/>
      <c r="R63" s="22"/>
      <c r="S63" s="23"/>
      <c r="T63" s="50"/>
      <c r="U63" s="82"/>
      <c r="V63" s="50"/>
      <c r="W63" s="85"/>
      <c r="X63" s="22"/>
      <c r="Y63" s="23">
        <v>11000000</v>
      </c>
      <c r="Z63" s="22"/>
      <c r="AA63" s="23"/>
      <c r="AB63" s="23"/>
      <c r="AC63" s="23"/>
      <c r="AD63" s="23"/>
      <c r="AE63" s="23"/>
      <c r="AF63" s="23"/>
      <c r="AG63" s="23"/>
      <c r="AH63" s="23"/>
      <c r="AI63" s="22"/>
      <c r="AJ63" s="24"/>
    </row>
    <row r="64" spans="1:36" ht="24.75" customHeight="1" hidden="1">
      <c r="A64" s="14"/>
      <c r="B64" s="15"/>
      <c r="C64" s="50"/>
      <c r="D64" s="50"/>
      <c r="E64" s="50" t="s">
        <v>54</v>
      </c>
      <c r="F64" s="43" t="s">
        <v>52</v>
      </c>
      <c r="G64" s="23">
        <v>11000000</v>
      </c>
      <c r="H64" s="43" t="s">
        <v>52</v>
      </c>
      <c r="I64" s="23">
        <v>11000000</v>
      </c>
      <c r="J64" s="43" t="s">
        <v>52</v>
      </c>
      <c r="K64" s="23">
        <f t="shared" si="4"/>
        <v>12100000</v>
      </c>
      <c r="L64" s="43" t="s">
        <v>52</v>
      </c>
      <c r="M64" s="23">
        <v>11000000</v>
      </c>
      <c r="N64" s="22"/>
      <c r="O64" s="23"/>
      <c r="P64" s="23"/>
      <c r="Q64" s="23"/>
      <c r="R64" s="22"/>
      <c r="S64" s="23"/>
      <c r="T64" s="50"/>
      <c r="U64" s="82"/>
      <c r="V64" s="50"/>
      <c r="W64" s="85"/>
      <c r="X64" s="22"/>
      <c r="Y64" s="23">
        <v>11000000</v>
      </c>
      <c r="Z64" s="22"/>
      <c r="AA64" s="23"/>
      <c r="AB64" s="23"/>
      <c r="AC64" s="23"/>
      <c r="AD64" s="23"/>
      <c r="AE64" s="23"/>
      <c r="AF64" s="23"/>
      <c r="AG64" s="23"/>
      <c r="AH64" s="23"/>
      <c r="AI64" s="22"/>
      <c r="AJ64" s="24"/>
    </row>
    <row r="65" spans="1:36" ht="24.75" customHeight="1" hidden="1">
      <c r="A65" s="14"/>
      <c r="B65" s="15"/>
      <c r="C65" s="50"/>
      <c r="D65" s="50"/>
      <c r="E65" s="21" t="s">
        <v>62</v>
      </c>
      <c r="F65" s="43">
        <v>445</v>
      </c>
      <c r="G65" s="23">
        <v>1284360000</v>
      </c>
      <c r="H65" s="43">
        <v>445</v>
      </c>
      <c r="I65" s="23">
        <v>1284360000</v>
      </c>
      <c r="J65" s="43">
        <v>445</v>
      </c>
      <c r="K65" s="23">
        <f t="shared" si="4"/>
        <v>1412796000</v>
      </c>
      <c r="L65" s="43">
        <v>445</v>
      </c>
      <c r="M65" s="23">
        <v>1284360000</v>
      </c>
      <c r="N65" s="52"/>
      <c r="O65" s="23"/>
      <c r="P65" s="23"/>
      <c r="Q65" s="23"/>
      <c r="R65" s="52"/>
      <c r="S65" s="23"/>
      <c r="T65" s="21"/>
      <c r="U65" s="82"/>
      <c r="V65" s="21"/>
      <c r="W65" s="85"/>
      <c r="X65" s="52"/>
      <c r="Y65" s="23">
        <v>1284360000</v>
      </c>
      <c r="Z65" s="52"/>
      <c r="AA65" s="23"/>
      <c r="AB65" s="23"/>
      <c r="AC65" s="23"/>
      <c r="AD65" s="23"/>
      <c r="AE65" s="23"/>
      <c r="AF65" s="23"/>
      <c r="AG65" s="23"/>
      <c r="AH65" s="23"/>
      <c r="AI65" s="52"/>
      <c r="AJ65" s="24"/>
    </row>
    <row r="66" spans="1:36" ht="6.75" customHeight="1">
      <c r="A66" s="14"/>
      <c r="B66" s="15"/>
      <c r="C66" s="50"/>
      <c r="D66" s="50"/>
      <c r="E66" s="50"/>
      <c r="F66" s="43"/>
      <c r="G66" s="23"/>
      <c r="H66" s="43"/>
      <c r="I66" s="23"/>
      <c r="J66" s="43"/>
      <c r="K66" s="23"/>
      <c r="L66" s="43"/>
      <c r="M66" s="23"/>
      <c r="N66" s="22"/>
      <c r="O66" s="23"/>
      <c r="P66" s="23"/>
      <c r="Q66" s="23"/>
      <c r="R66" s="22"/>
      <c r="S66" s="23"/>
      <c r="T66" s="50"/>
      <c r="U66" s="82"/>
      <c r="V66" s="50"/>
      <c r="W66" s="85"/>
      <c r="X66" s="22"/>
      <c r="Y66" s="23"/>
      <c r="Z66" s="22"/>
      <c r="AA66" s="23"/>
      <c r="AB66" s="23"/>
      <c r="AC66" s="23"/>
      <c r="AD66" s="23"/>
      <c r="AE66" s="23"/>
      <c r="AF66" s="23"/>
      <c r="AG66" s="23"/>
      <c r="AH66" s="23"/>
      <c r="AI66" s="22"/>
      <c r="AJ66" s="24"/>
    </row>
    <row r="67" spans="1:36" ht="24.75" customHeight="1">
      <c r="A67" s="14"/>
      <c r="B67" s="15"/>
      <c r="C67" s="16" t="s">
        <v>17</v>
      </c>
      <c r="D67" s="16"/>
      <c r="E67" s="16" t="s">
        <v>81</v>
      </c>
      <c r="F67" s="68">
        <v>2</v>
      </c>
      <c r="G67" s="48">
        <f>SUM(G68:G69)</f>
        <v>9309400000</v>
      </c>
      <c r="H67" s="68">
        <v>2</v>
      </c>
      <c r="I67" s="48">
        <f>SUM(I68:I69)</f>
        <v>2085550000</v>
      </c>
      <c r="J67" s="68">
        <v>2</v>
      </c>
      <c r="K67" s="48">
        <f>SUM(K68:K69)</f>
        <v>994050000</v>
      </c>
      <c r="L67" s="68"/>
      <c r="M67" s="48">
        <f>SUM(M68:M69)</f>
        <v>46800000</v>
      </c>
      <c r="N67" s="30"/>
      <c r="O67" s="48">
        <f>SUM(O68:O69)</f>
        <v>708799000</v>
      </c>
      <c r="P67" s="48"/>
      <c r="Q67" s="48"/>
      <c r="R67" s="30"/>
      <c r="S67" s="48"/>
      <c r="T67" s="16"/>
      <c r="U67" s="48">
        <f>M67+O67+Q67+S67</f>
        <v>755599000</v>
      </c>
      <c r="V67" s="16"/>
      <c r="W67" s="84">
        <f>(U67/K67)*100</f>
        <v>76.01217242593431</v>
      </c>
      <c r="X67" s="30"/>
      <c r="Y67" s="48">
        <f>SUM(Y68:Y69)</f>
        <v>2841149000</v>
      </c>
      <c r="Z67" s="30"/>
      <c r="AA67" s="18">
        <f>(Y67/G67)*100</f>
        <v>30.51914194255269</v>
      </c>
      <c r="AB67" s="48"/>
      <c r="AC67" s="48"/>
      <c r="AD67" s="48"/>
      <c r="AE67" s="48"/>
      <c r="AF67" s="48"/>
      <c r="AG67" s="48"/>
      <c r="AH67" s="48"/>
      <c r="AI67" s="30"/>
      <c r="AJ67" s="49"/>
    </row>
    <row r="68" spans="1:36" ht="30" customHeight="1">
      <c r="A68" s="14"/>
      <c r="B68" s="15"/>
      <c r="C68" s="50" t="s">
        <v>18</v>
      </c>
      <c r="D68" s="50" t="s">
        <v>139</v>
      </c>
      <c r="E68" s="21" t="s">
        <v>147</v>
      </c>
      <c r="F68" s="43">
        <v>2</v>
      </c>
      <c r="G68" s="23">
        <v>6853000000</v>
      </c>
      <c r="H68" s="43">
        <v>2</v>
      </c>
      <c r="I68" s="23">
        <v>1010950000</v>
      </c>
      <c r="J68" s="43">
        <v>2</v>
      </c>
      <c r="K68" s="23">
        <v>994050000</v>
      </c>
      <c r="L68" s="43"/>
      <c r="M68" s="23">
        <v>46800000</v>
      </c>
      <c r="N68" s="52"/>
      <c r="O68" s="23">
        <f>755599000-M68</f>
        <v>708799000</v>
      </c>
      <c r="P68" s="23"/>
      <c r="Q68" s="23"/>
      <c r="R68" s="52"/>
      <c r="S68" s="23"/>
      <c r="T68" s="21"/>
      <c r="U68" s="23">
        <f>M68+O68+Q68+S68</f>
        <v>755599000</v>
      </c>
      <c r="V68" s="21"/>
      <c r="W68" s="85">
        <f>(U68/K68)*100</f>
        <v>76.01217242593431</v>
      </c>
      <c r="X68" s="52"/>
      <c r="Y68" s="23">
        <f>I68+U68</f>
        <v>1766549000</v>
      </c>
      <c r="Z68" s="52"/>
      <c r="AA68" s="23">
        <f>(Y68/G68)*100</f>
        <v>25.777746972128995</v>
      </c>
      <c r="AB68" s="51" t="s">
        <v>205</v>
      </c>
      <c r="AC68" s="23"/>
      <c r="AD68" s="23"/>
      <c r="AE68" s="23"/>
      <c r="AF68" s="23"/>
      <c r="AG68" s="23"/>
      <c r="AH68" s="23"/>
      <c r="AI68" s="52"/>
      <c r="AJ68" s="24"/>
    </row>
    <row r="69" spans="1:36" ht="30.75" customHeight="1">
      <c r="A69" s="14"/>
      <c r="B69" s="15"/>
      <c r="C69" s="20" t="s">
        <v>23</v>
      </c>
      <c r="D69" s="21" t="s">
        <v>140</v>
      </c>
      <c r="E69" s="21" t="s">
        <v>108</v>
      </c>
      <c r="F69" s="43">
        <v>12</v>
      </c>
      <c r="G69" s="23">
        <v>2456400000</v>
      </c>
      <c r="H69" s="43">
        <v>12</v>
      </c>
      <c r="I69" s="23">
        <v>1074600000</v>
      </c>
      <c r="J69" s="43">
        <v>12</v>
      </c>
      <c r="K69" s="23">
        <v>0</v>
      </c>
      <c r="L69" s="43">
        <v>3</v>
      </c>
      <c r="M69" s="23">
        <v>0</v>
      </c>
      <c r="N69" s="52"/>
      <c r="O69" s="23">
        <v>0</v>
      </c>
      <c r="P69" s="23"/>
      <c r="Q69" s="23"/>
      <c r="R69" s="52"/>
      <c r="S69" s="23"/>
      <c r="T69" s="21">
        <v>3</v>
      </c>
      <c r="U69" s="23">
        <f>M69+O69+Q69+S69</f>
        <v>0</v>
      </c>
      <c r="V69" s="21"/>
      <c r="W69" s="85" t="e">
        <f>(U69/K69)*100</f>
        <v>#DIV/0!</v>
      </c>
      <c r="X69" s="52"/>
      <c r="Y69" s="23">
        <f>I69+U69</f>
        <v>1074600000</v>
      </c>
      <c r="Z69" s="52"/>
      <c r="AA69" s="23">
        <f>(Y69/G69)*100</f>
        <v>43.74694675134343</v>
      </c>
      <c r="AB69" s="51" t="s">
        <v>205</v>
      </c>
      <c r="AC69" s="23"/>
      <c r="AD69" s="23"/>
      <c r="AE69" s="23"/>
      <c r="AF69" s="23"/>
      <c r="AG69" s="23"/>
      <c r="AH69" s="23"/>
      <c r="AI69" s="52"/>
      <c r="AJ69" s="24"/>
    </row>
    <row r="70" spans="1:36" ht="6.75" customHeight="1">
      <c r="A70" s="14"/>
      <c r="B70" s="15"/>
      <c r="C70" s="21"/>
      <c r="D70" s="21"/>
      <c r="E70" s="21"/>
      <c r="F70" s="71"/>
      <c r="G70" s="23"/>
      <c r="H70" s="71"/>
      <c r="I70" s="23"/>
      <c r="J70" s="71"/>
      <c r="K70" s="53"/>
      <c r="L70" s="71"/>
      <c r="M70" s="23"/>
      <c r="N70" s="21"/>
      <c r="O70" s="23"/>
      <c r="P70" s="23"/>
      <c r="Q70" s="23"/>
      <c r="R70" s="21"/>
      <c r="S70" s="53"/>
      <c r="T70" s="21"/>
      <c r="U70" s="82"/>
      <c r="V70" s="21"/>
      <c r="W70" s="85"/>
      <c r="X70" s="21"/>
      <c r="Y70" s="23"/>
      <c r="Z70" s="21"/>
      <c r="AA70" s="53"/>
      <c r="AB70" s="53"/>
      <c r="AC70" s="53"/>
      <c r="AD70" s="53"/>
      <c r="AE70" s="53"/>
      <c r="AF70" s="53"/>
      <c r="AG70" s="53"/>
      <c r="AH70" s="53"/>
      <c r="AI70" s="21"/>
      <c r="AJ70" s="54"/>
    </row>
    <row r="71" spans="1:36" ht="29.25" customHeight="1">
      <c r="A71" s="14"/>
      <c r="B71" s="15"/>
      <c r="C71" s="55" t="s">
        <v>56</v>
      </c>
      <c r="D71" s="55"/>
      <c r="E71" s="55"/>
      <c r="F71" s="73"/>
      <c r="G71" s="45">
        <f>G72</f>
        <v>122102000</v>
      </c>
      <c r="H71" s="73"/>
      <c r="I71" s="45">
        <f>I72</f>
        <v>0</v>
      </c>
      <c r="J71" s="73"/>
      <c r="K71" s="45">
        <f>K72</f>
        <v>0</v>
      </c>
      <c r="L71" s="73"/>
      <c r="M71" s="45">
        <f>M72</f>
        <v>0</v>
      </c>
      <c r="N71" s="55"/>
      <c r="O71" s="45">
        <f>O72</f>
        <v>0</v>
      </c>
      <c r="P71" s="45"/>
      <c r="Q71" s="45"/>
      <c r="R71" s="55"/>
      <c r="S71" s="45"/>
      <c r="T71" s="34"/>
      <c r="U71" s="45">
        <f>M71+O71+Q71+S71</f>
        <v>0</v>
      </c>
      <c r="V71" s="34"/>
      <c r="W71" s="86" t="e">
        <f>(U71/K71)*100</f>
        <v>#DIV/0!</v>
      </c>
      <c r="X71" s="55"/>
      <c r="Y71" s="45">
        <f>Y72</f>
        <v>0</v>
      </c>
      <c r="Z71" s="55"/>
      <c r="AA71" s="87">
        <f>(Y71/G71)*100</f>
        <v>0</v>
      </c>
      <c r="AB71" s="45"/>
      <c r="AC71" s="45"/>
      <c r="AD71" s="45"/>
      <c r="AE71" s="45"/>
      <c r="AF71" s="45"/>
      <c r="AG71" s="45"/>
      <c r="AH71" s="45"/>
      <c r="AI71" s="55"/>
      <c r="AJ71" s="46"/>
    </row>
    <row r="72" spans="1:36" ht="33.75" customHeight="1">
      <c r="A72" s="14"/>
      <c r="B72" s="15"/>
      <c r="C72" s="29" t="s">
        <v>57</v>
      </c>
      <c r="D72" s="29"/>
      <c r="E72" s="29" t="s">
        <v>82</v>
      </c>
      <c r="F72" s="74">
        <v>6</v>
      </c>
      <c r="G72" s="48">
        <f>SUM(G73:G74)</f>
        <v>122102000</v>
      </c>
      <c r="H72" s="74">
        <v>6</v>
      </c>
      <c r="I72" s="48">
        <f>SUM(I73:I74)</f>
        <v>0</v>
      </c>
      <c r="J72" s="74">
        <v>6</v>
      </c>
      <c r="K72" s="48">
        <f>SUM(K73:K74)</f>
        <v>0</v>
      </c>
      <c r="L72" s="74"/>
      <c r="M72" s="48">
        <f>SUM(M73:M74)</f>
        <v>0</v>
      </c>
      <c r="N72" s="29"/>
      <c r="O72" s="48">
        <f>SUM(O73:O74)</f>
        <v>0</v>
      </c>
      <c r="P72" s="48"/>
      <c r="Q72" s="48"/>
      <c r="R72" s="29"/>
      <c r="S72" s="48"/>
      <c r="T72" s="29"/>
      <c r="U72" s="48">
        <f>M72+O72+Q72+S72</f>
        <v>0</v>
      </c>
      <c r="V72" s="29"/>
      <c r="W72" s="84" t="e">
        <f>(U72/K72)*100</f>
        <v>#DIV/0!</v>
      </c>
      <c r="X72" s="29"/>
      <c r="Y72" s="48">
        <f>SUM(Y73:Y74)</f>
        <v>0</v>
      </c>
      <c r="Z72" s="29"/>
      <c r="AA72" s="18">
        <f>(Y72/G72)*100</f>
        <v>0</v>
      </c>
      <c r="AB72" s="48"/>
      <c r="AC72" s="48"/>
      <c r="AD72" s="48"/>
      <c r="AE72" s="48"/>
      <c r="AF72" s="48"/>
      <c r="AG72" s="48"/>
      <c r="AH72" s="48"/>
      <c r="AI72" s="29"/>
      <c r="AJ72" s="49"/>
    </row>
    <row r="73" spans="1:36" ht="46.5" customHeight="1">
      <c r="A73" s="14"/>
      <c r="B73" s="15"/>
      <c r="C73" s="21" t="s">
        <v>71</v>
      </c>
      <c r="D73" s="21" t="s">
        <v>141</v>
      </c>
      <c r="E73" s="21" t="s">
        <v>109</v>
      </c>
      <c r="F73" s="43">
        <v>2</v>
      </c>
      <c r="G73" s="23">
        <v>61192000</v>
      </c>
      <c r="H73" s="43"/>
      <c r="I73" s="23">
        <v>0</v>
      </c>
      <c r="J73" s="43"/>
      <c r="K73" s="23">
        <v>0</v>
      </c>
      <c r="L73" s="43"/>
      <c r="M73" s="23">
        <v>0</v>
      </c>
      <c r="N73" s="52"/>
      <c r="O73" s="23">
        <v>0</v>
      </c>
      <c r="P73" s="23"/>
      <c r="Q73" s="23"/>
      <c r="R73" s="52"/>
      <c r="S73" s="23"/>
      <c r="T73" s="21"/>
      <c r="U73" s="23">
        <f>M73+O73+Q73+S73</f>
        <v>0</v>
      </c>
      <c r="V73" s="21"/>
      <c r="W73" s="85" t="e">
        <f>(U73/K73)*100</f>
        <v>#DIV/0!</v>
      </c>
      <c r="X73" s="52"/>
      <c r="Y73" s="23">
        <f>I73+U73</f>
        <v>0</v>
      </c>
      <c r="Z73" s="52"/>
      <c r="AA73" s="23">
        <f>(Y73/G73)*100</f>
        <v>0</v>
      </c>
      <c r="AB73" s="51" t="s">
        <v>205</v>
      </c>
      <c r="AC73" s="23"/>
      <c r="AD73" s="23"/>
      <c r="AE73" s="23"/>
      <c r="AF73" s="23"/>
      <c r="AG73" s="23"/>
      <c r="AH73" s="23"/>
      <c r="AI73" s="52"/>
      <c r="AJ73" s="24"/>
    </row>
    <row r="74" spans="1:36" ht="39" customHeight="1">
      <c r="A74" s="14"/>
      <c r="B74" s="15"/>
      <c r="C74" s="21" t="s">
        <v>59</v>
      </c>
      <c r="D74" s="21" t="s">
        <v>142</v>
      </c>
      <c r="E74" s="21" t="s">
        <v>110</v>
      </c>
      <c r="F74" s="43">
        <v>1</v>
      </c>
      <c r="G74" s="23">
        <v>60910000</v>
      </c>
      <c r="H74" s="43"/>
      <c r="I74" s="23">
        <v>0</v>
      </c>
      <c r="J74" s="43"/>
      <c r="K74" s="23">
        <v>0</v>
      </c>
      <c r="L74" s="43"/>
      <c r="M74" s="23">
        <v>0</v>
      </c>
      <c r="N74" s="52"/>
      <c r="O74" s="23">
        <v>0</v>
      </c>
      <c r="P74" s="23"/>
      <c r="Q74" s="23"/>
      <c r="R74" s="52"/>
      <c r="S74" s="23"/>
      <c r="T74" s="21"/>
      <c r="U74" s="23">
        <f>M74+O74+Q74+S74</f>
        <v>0</v>
      </c>
      <c r="V74" s="21"/>
      <c r="W74" s="85" t="e">
        <f>(U74/K74)*100</f>
        <v>#DIV/0!</v>
      </c>
      <c r="X74" s="52"/>
      <c r="Y74" s="23">
        <f>I74+U74</f>
        <v>0</v>
      </c>
      <c r="Z74" s="52"/>
      <c r="AA74" s="23">
        <f>(Y74/G74)*100</f>
        <v>0</v>
      </c>
      <c r="AB74" s="51" t="s">
        <v>205</v>
      </c>
      <c r="AC74" s="23"/>
      <c r="AD74" s="23"/>
      <c r="AE74" s="23"/>
      <c r="AF74" s="23"/>
      <c r="AG74" s="23"/>
      <c r="AH74" s="23"/>
      <c r="AI74" s="52"/>
      <c r="AJ74" s="24"/>
    </row>
    <row r="75" spans="1:36" ht="6.75" customHeight="1">
      <c r="A75" s="14"/>
      <c r="B75" s="15"/>
      <c r="C75" s="21"/>
      <c r="D75" s="21"/>
      <c r="E75" s="21"/>
      <c r="F75" s="71"/>
      <c r="G75" s="53"/>
      <c r="H75" s="71"/>
      <c r="I75" s="53"/>
      <c r="J75" s="71"/>
      <c r="K75" s="53"/>
      <c r="L75" s="71"/>
      <c r="M75" s="53"/>
      <c r="N75" s="21"/>
      <c r="O75" s="53"/>
      <c r="P75" s="53"/>
      <c r="Q75" s="53"/>
      <c r="R75" s="21"/>
      <c r="S75" s="53"/>
      <c r="T75" s="21"/>
      <c r="U75" s="82"/>
      <c r="V75" s="21"/>
      <c r="W75" s="85"/>
      <c r="X75" s="21"/>
      <c r="Y75" s="53"/>
      <c r="Z75" s="21"/>
      <c r="AA75" s="53"/>
      <c r="AB75" s="53"/>
      <c r="AC75" s="53"/>
      <c r="AD75" s="53"/>
      <c r="AE75" s="53"/>
      <c r="AF75" s="53"/>
      <c r="AG75" s="53"/>
      <c r="AH75" s="53"/>
      <c r="AI75" s="21"/>
      <c r="AJ75" s="54"/>
    </row>
    <row r="76" spans="1:36" ht="30.75" customHeight="1">
      <c r="A76" s="14"/>
      <c r="B76" s="15"/>
      <c r="C76" s="55" t="s">
        <v>20</v>
      </c>
      <c r="D76" s="55"/>
      <c r="E76" s="55"/>
      <c r="F76" s="69"/>
      <c r="G76" s="45">
        <f>G77</f>
        <v>525609325</v>
      </c>
      <c r="H76" s="69"/>
      <c r="I76" s="45">
        <f>I77</f>
        <v>31000000</v>
      </c>
      <c r="J76" s="69"/>
      <c r="K76" s="45">
        <f>K77</f>
        <v>11750000</v>
      </c>
      <c r="L76" s="69"/>
      <c r="M76" s="45">
        <f>M77</f>
        <v>8500000</v>
      </c>
      <c r="N76" s="35"/>
      <c r="O76" s="45">
        <f>O77</f>
        <v>0</v>
      </c>
      <c r="P76" s="45"/>
      <c r="Q76" s="45"/>
      <c r="R76" s="35"/>
      <c r="S76" s="45"/>
      <c r="T76" s="34"/>
      <c r="U76" s="45">
        <f aca="true" t="shared" si="5" ref="U76:U82">M76+O76+Q76+S76</f>
        <v>8500000</v>
      </c>
      <c r="V76" s="34"/>
      <c r="W76" s="86">
        <f aca="true" t="shared" si="6" ref="W76:W82">(U76/K76)*100</f>
        <v>72.3404255319149</v>
      </c>
      <c r="X76" s="35"/>
      <c r="Y76" s="45">
        <f>Y77</f>
        <v>39500000</v>
      </c>
      <c r="Z76" s="35"/>
      <c r="AA76" s="87">
        <f aca="true" t="shared" si="7" ref="AA76:AA82">(Y76/G76)*100</f>
        <v>7.515087370263076</v>
      </c>
      <c r="AB76" s="45"/>
      <c r="AC76" s="45"/>
      <c r="AD76" s="45"/>
      <c r="AE76" s="45"/>
      <c r="AF76" s="45"/>
      <c r="AG76" s="45"/>
      <c r="AH76" s="45"/>
      <c r="AI76" s="35"/>
      <c r="AJ76" s="46"/>
    </row>
    <row r="77" spans="1:36" s="2" customFormat="1" ht="36.75" customHeight="1">
      <c r="A77" s="56"/>
      <c r="B77" s="57"/>
      <c r="C77" s="29" t="s">
        <v>28</v>
      </c>
      <c r="D77" s="29"/>
      <c r="E77" s="38" t="s">
        <v>83</v>
      </c>
      <c r="F77" s="68">
        <v>9</v>
      </c>
      <c r="G77" s="48">
        <f>SUM(G78:G82)</f>
        <v>525609325</v>
      </c>
      <c r="H77" s="68">
        <v>9</v>
      </c>
      <c r="I77" s="48">
        <f>SUM(I78:I82)</f>
        <v>31000000</v>
      </c>
      <c r="J77" s="68">
        <v>9</v>
      </c>
      <c r="K77" s="48">
        <f>SUM(K78:K82)</f>
        <v>11750000</v>
      </c>
      <c r="L77" s="68"/>
      <c r="M77" s="48">
        <f>SUM(M78:M82)</f>
        <v>8500000</v>
      </c>
      <c r="N77" s="30"/>
      <c r="O77" s="48">
        <f>SUM(O78:O82)</f>
        <v>0</v>
      </c>
      <c r="P77" s="48"/>
      <c r="Q77" s="48"/>
      <c r="R77" s="30"/>
      <c r="S77" s="48"/>
      <c r="T77" s="38"/>
      <c r="U77" s="48">
        <f t="shared" si="5"/>
        <v>8500000</v>
      </c>
      <c r="V77" s="38"/>
      <c r="W77" s="84">
        <f t="shared" si="6"/>
        <v>72.3404255319149</v>
      </c>
      <c r="X77" s="30"/>
      <c r="Y77" s="48">
        <f>SUM(Y78:Y82)</f>
        <v>39500000</v>
      </c>
      <c r="Z77" s="30"/>
      <c r="AA77" s="18">
        <f t="shared" si="7"/>
        <v>7.515087370263076</v>
      </c>
      <c r="AB77" s="48"/>
      <c r="AC77" s="48"/>
      <c r="AD77" s="48"/>
      <c r="AE77" s="48"/>
      <c r="AF77" s="48"/>
      <c r="AG77" s="48"/>
      <c r="AH77" s="48"/>
      <c r="AI77" s="30"/>
      <c r="AJ77" s="49"/>
    </row>
    <row r="78" spans="1:36" ht="31.5" customHeight="1">
      <c r="A78" s="14"/>
      <c r="B78" s="15"/>
      <c r="C78" s="21" t="s">
        <v>21</v>
      </c>
      <c r="D78" s="21" t="s">
        <v>143</v>
      </c>
      <c r="E78" s="21" t="s">
        <v>111</v>
      </c>
      <c r="F78" s="43">
        <v>9</v>
      </c>
      <c r="G78" s="23">
        <v>89450000</v>
      </c>
      <c r="H78" s="43">
        <v>9</v>
      </c>
      <c r="I78" s="23">
        <v>7200000</v>
      </c>
      <c r="J78" s="43">
        <v>9</v>
      </c>
      <c r="K78" s="23">
        <v>3250000</v>
      </c>
      <c r="L78" s="43"/>
      <c r="M78" s="23">
        <v>0</v>
      </c>
      <c r="N78" s="22"/>
      <c r="O78" s="23">
        <v>0</v>
      </c>
      <c r="P78" s="23"/>
      <c r="Q78" s="23"/>
      <c r="R78" s="22"/>
      <c r="S78" s="23"/>
      <c r="T78" s="21"/>
      <c r="U78" s="23">
        <f t="shared" si="5"/>
        <v>0</v>
      </c>
      <c r="V78" s="21"/>
      <c r="W78" s="85">
        <f t="shared" si="6"/>
        <v>0</v>
      </c>
      <c r="X78" s="22"/>
      <c r="Y78" s="23">
        <f>I78+U78</f>
        <v>7200000</v>
      </c>
      <c r="Z78" s="22"/>
      <c r="AA78" s="23">
        <f t="shared" si="7"/>
        <v>8.049189491335943</v>
      </c>
      <c r="AB78" s="51" t="s">
        <v>205</v>
      </c>
      <c r="AC78" s="23"/>
      <c r="AD78" s="23"/>
      <c r="AE78" s="23"/>
      <c r="AF78" s="23"/>
      <c r="AG78" s="23"/>
      <c r="AH78" s="23"/>
      <c r="AI78" s="22"/>
      <c r="AJ78" s="24"/>
    </row>
    <row r="79" spans="1:36" ht="37.5" customHeight="1">
      <c r="A79" s="14"/>
      <c r="B79" s="15"/>
      <c r="C79" s="21" t="s">
        <v>55</v>
      </c>
      <c r="D79" s="21" t="s">
        <v>144</v>
      </c>
      <c r="E79" s="21" t="s">
        <v>112</v>
      </c>
      <c r="F79" s="43">
        <v>9</v>
      </c>
      <c r="G79" s="23">
        <v>78000000</v>
      </c>
      <c r="H79" s="43"/>
      <c r="I79" s="23">
        <v>0</v>
      </c>
      <c r="J79" s="43"/>
      <c r="K79" s="23">
        <v>0</v>
      </c>
      <c r="L79" s="43"/>
      <c r="M79" s="23">
        <v>0</v>
      </c>
      <c r="N79" s="22"/>
      <c r="O79" s="23">
        <v>0</v>
      </c>
      <c r="P79" s="23"/>
      <c r="Q79" s="23"/>
      <c r="R79" s="22"/>
      <c r="S79" s="23"/>
      <c r="T79" s="21"/>
      <c r="U79" s="23">
        <f t="shared" si="5"/>
        <v>0</v>
      </c>
      <c r="V79" s="21"/>
      <c r="W79" s="85" t="e">
        <f t="shared" si="6"/>
        <v>#DIV/0!</v>
      </c>
      <c r="X79" s="22"/>
      <c r="Y79" s="23">
        <f>I79+U79</f>
        <v>0</v>
      </c>
      <c r="Z79" s="22"/>
      <c r="AA79" s="23">
        <f t="shared" si="7"/>
        <v>0</v>
      </c>
      <c r="AB79" s="51" t="s">
        <v>205</v>
      </c>
      <c r="AC79" s="23"/>
      <c r="AD79" s="23"/>
      <c r="AE79" s="23"/>
      <c r="AF79" s="23"/>
      <c r="AG79" s="23"/>
      <c r="AH79" s="23"/>
      <c r="AI79" s="22"/>
      <c r="AJ79" s="24"/>
    </row>
    <row r="80" spans="1:36" ht="39" customHeight="1">
      <c r="A80" s="14"/>
      <c r="B80" s="15"/>
      <c r="C80" s="21" t="s">
        <v>175</v>
      </c>
      <c r="D80" s="21" t="s">
        <v>144</v>
      </c>
      <c r="E80" s="21" t="s">
        <v>176</v>
      </c>
      <c r="F80" s="43">
        <v>9</v>
      </c>
      <c r="G80" s="23">
        <v>60000000</v>
      </c>
      <c r="H80" s="43"/>
      <c r="I80" s="23">
        <v>0</v>
      </c>
      <c r="J80" s="43"/>
      <c r="K80" s="23">
        <v>0</v>
      </c>
      <c r="L80" s="43"/>
      <c r="M80" s="23">
        <v>0</v>
      </c>
      <c r="N80" s="22"/>
      <c r="O80" s="23">
        <v>0</v>
      </c>
      <c r="P80" s="23"/>
      <c r="Q80" s="23"/>
      <c r="R80" s="22"/>
      <c r="S80" s="23"/>
      <c r="T80" s="21"/>
      <c r="U80" s="23">
        <f t="shared" si="5"/>
        <v>0</v>
      </c>
      <c r="V80" s="21"/>
      <c r="W80" s="85" t="e">
        <f t="shared" si="6"/>
        <v>#DIV/0!</v>
      </c>
      <c r="X80" s="22"/>
      <c r="Y80" s="23">
        <f>I80+U80</f>
        <v>0</v>
      </c>
      <c r="Z80" s="22"/>
      <c r="AA80" s="23">
        <f t="shared" si="7"/>
        <v>0</v>
      </c>
      <c r="AB80" s="51" t="s">
        <v>205</v>
      </c>
      <c r="AC80" s="23"/>
      <c r="AD80" s="23"/>
      <c r="AE80" s="23"/>
      <c r="AF80" s="23"/>
      <c r="AG80" s="23"/>
      <c r="AH80" s="23"/>
      <c r="AI80" s="22"/>
      <c r="AJ80" s="24"/>
    </row>
    <row r="81" spans="1:36" ht="28.5" customHeight="1">
      <c r="A81" s="14"/>
      <c r="B81" s="15"/>
      <c r="C81" s="21" t="s">
        <v>22</v>
      </c>
      <c r="D81" s="21" t="s">
        <v>145</v>
      </c>
      <c r="E81" s="21" t="s">
        <v>113</v>
      </c>
      <c r="F81" s="43">
        <v>9</v>
      </c>
      <c r="G81" s="23">
        <v>188423575</v>
      </c>
      <c r="H81" s="43">
        <v>2</v>
      </c>
      <c r="I81" s="23">
        <v>23800000</v>
      </c>
      <c r="J81" s="43"/>
      <c r="K81" s="23">
        <v>8500000</v>
      </c>
      <c r="L81" s="43"/>
      <c r="M81" s="23">
        <v>8500000</v>
      </c>
      <c r="N81" s="22"/>
      <c r="O81" s="23">
        <v>0</v>
      </c>
      <c r="P81" s="23"/>
      <c r="Q81" s="23"/>
      <c r="R81" s="22"/>
      <c r="S81" s="23"/>
      <c r="T81" s="21"/>
      <c r="U81" s="23">
        <f t="shared" si="5"/>
        <v>8500000</v>
      </c>
      <c r="V81" s="21"/>
      <c r="W81" s="85">
        <f t="shared" si="6"/>
        <v>100</v>
      </c>
      <c r="X81" s="22"/>
      <c r="Y81" s="23">
        <f>I81+U81</f>
        <v>32300000</v>
      </c>
      <c r="Z81" s="22"/>
      <c r="AA81" s="23">
        <f t="shared" si="7"/>
        <v>17.14222861974676</v>
      </c>
      <c r="AB81" s="51" t="s">
        <v>205</v>
      </c>
      <c r="AC81" s="23"/>
      <c r="AD81" s="23"/>
      <c r="AE81" s="23"/>
      <c r="AF81" s="23"/>
      <c r="AG81" s="23"/>
      <c r="AH81" s="23"/>
      <c r="AI81" s="22"/>
      <c r="AJ81" s="24"/>
    </row>
    <row r="82" spans="1:36" ht="48" customHeight="1">
      <c r="A82" s="14"/>
      <c r="B82" s="15"/>
      <c r="C82" s="33" t="s">
        <v>61</v>
      </c>
      <c r="D82" s="33" t="s">
        <v>146</v>
      </c>
      <c r="E82" s="21" t="s">
        <v>114</v>
      </c>
      <c r="F82" s="43">
        <v>1</v>
      </c>
      <c r="G82" s="23">
        <v>109735750</v>
      </c>
      <c r="H82" s="43"/>
      <c r="I82" s="23">
        <v>0</v>
      </c>
      <c r="J82" s="43"/>
      <c r="K82" s="23">
        <v>0</v>
      </c>
      <c r="L82" s="43"/>
      <c r="M82" s="23">
        <v>0</v>
      </c>
      <c r="N82" s="22"/>
      <c r="O82" s="23">
        <v>0</v>
      </c>
      <c r="P82" s="23"/>
      <c r="Q82" s="23"/>
      <c r="R82" s="22"/>
      <c r="S82" s="23"/>
      <c r="T82" s="21"/>
      <c r="U82" s="23">
        <f t="shared" si="5"/>
        <v>0</v>
      </c>
      <c r="V82" s="21"/>
      <c r="W82" s="85" t="e">
        <f t="shared" si="6"/>
        <v>#DIV/0!</v>
      </c>
      <c r="X82" s="22"/>
      <c r="Y82" s="23">
        <f>I82+U82</f>
        <v>0</v>
      </c>
      <c r="Z82" s="22"/>
      <c r="AA82" s="23">
        <f t="shared" si="7"/>
        <v>0</v>
      </c>
      <c r="AB82" s="51" t="s">
        <v>205</v>
      </c>
      <c r="AC82" s="23"/>
      <c r="AD82" s="23"/>
      <c r="AE82" s="23"/>
      <c r="AF82" s="23"/>
      <c r="AG82" s="23"/>
      <c r="AH82" s="23"/>
      <c r="AI82" s="22"/>
      <c r="AJ82" s="24"/>
    </row>
    <row r="83" spans="1:36" ht="9.75" customHeight="1">
      <c r="A83" s="58"/>
      <c r="B83" s="59"/>
      <c r="C83" s="60"/>
      <c r="D83" s="60"/>
      <c r="E83" s="60"/>
      <c r="F83" s="61"/>
      <c r="G83" s="62"/>
      <c r="H83" s="78"/>
      <c r="I83" s="62"/>
      <c r="J83" s="78"/>
      <c r="K83" s="62"/>
      <c r="L83" s="78"/>
      <c r="M83" s="62"/>
      <c r="N83" s="61"/>
      <c r="O83" s="62"/>
      <c r="P83" s="62"/>
      <c r="Q83" s="62"/>
      <c r="R83" s="61"/>
      <c r="S83" s="62"/>
      <c r="T83" s="60"/>
      <c r="U83" s="60"/>
      <c r="V83" s="60"/>
      <c r="W83" s="60"/>
      <c r="X83" s="61"/>
      <c r="Y83" s="62"/>
      <c r="Z83" s="61"/>
      <c r="AA83" s="62"/>
      <c r="AB83" s="62"/>
      <c r="AC83" s="62"/>
      <c r="AD83" s="62"/>
      <c r="AE83" s="62"/>
      <c r="AF83" s="62"/>
      <c r="AG83" s="62"/>
      <c r="AH83" s="62"/>
      <c r="AI83" s="61"/>
      <c r="AJ83" s="63"/>
    </row>
    <row r="84" spans="1:36" s="1" customFormat="1" ht="12" customHeight="1">
      <c r="A84" s="155" t="s">
        <v>183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00">
        <f>U88/K88*100</f>
        <v>45.28107823517949</v>
      </c>
      <c r="X84" s="101"/>
      <c r="Y84" s="102"/>
      <c r="Z84" s="101"/>
      <c r="AA84" s="102">
        <f>(AA10+AA46+AA53+AA71+AA76)/5</f>
        <v>7.548842764676283</v>
      </c>
      <c r="AB84" s="90"/>
      <c r="AC84" s="90"/>
      <c r="AD84" s="90"/>
      <c r="AE84" s="90"/>
      <c r="AF84" s="90"/>
      <c r="AG84" s="90"/>
      <c r="AH84" s="90"/>
      <c r="AI84" s="89"/>
      <c r="AJ84" s="91"/>
    </row>
    <row r="85" spans="1:36" ht="12" customHeight="1">
      <c r="A85" s="129" t="s">
        <v>184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03"/>
      <c r="X85" s="104"/>
      <c r="Y85" s="104"/>
      <c r="Z85" s="103"/>
      <c r="AA85" s="103"/>
      <c r="AB85" s="92"/>
      <c r="AC85" s="92"/>
      <c r="AD85" s="92"/>
      <c r="AE85" s="92"/>
      <c r="AF85" s="92"/>
      <c r="AG85" s="92"/>
      <c r="AH85" s="92"/>
      <c r="AI85" s="92"/>
      <c r="AJ85" s="93"/>
    </row>
    <row r="86" spans="1:36" ht="12" customHeight="1">
      <c r="A86" s="138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03"/>
      <c r="X86" s="103"/>
      <c r="Y86" s="103"/>
      <c r="Z86" s="103"/>
      <c r="AA86" s="103"/>
      <c r="AB86" s="92"/>
      <c r="AC86" s="92"/>
      <c r="AD86" s="92"/>
      <c r="AE86" s="92"/>
      <c r="AF86" s="92"/>
      <c r="AG86" s="92"/>
      <c r="AH86" s="92"/>
      <c r="AI86" s="92"/>
      <c r="AJ86" s="93"/>
    </row>
    <row r="87" spans="1:36" ht="12" customHeight="1">
      <c r="A87" s="138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03"/>
      <c r="X87" s="103"/>
      <c r="Y87" s="105"/>
      <c r="Z87" s="103"/>
      <c r="AA87" s="103"/>
      <c r="AB87" s="92"/>
      <c r="AC87" s="92"/>
      <c r="AD87" s="92"/>
      <c r="AE87" s="92"/>
      <c r="AF87" s="92"/>
      <c r="AG87" s="92"/>
      <c r="AH87" s="92"/>
      <c r="AI87" s="92"/>
      <c r="AJ87" s="93"/>
    </row>
    <row r="88" spans="1:36" ht="12" customHeight="1">
      <c r="A88" s="129" t="s">
        <v>185</v>
      </c>
      <c r="B88" s="130"/>
      <c r="C88" s="130"/>
      <c r="D88" s="130"/>
      <c r="E88" s="130"/>
      <c r="F88" s="130"/>
      <c r="G88" s="130"/>
      <c r="H88" s="130"/>
      <c r="I88" s="130"/>
      <c r="J88" s="130"/>
      <c r="K88" s="99">
        <f>K10+K46+K53+K71+K76</f>
        <v>4120297839</v>
      </c>
      <c r="L88" s="96"/>
      <c r="M88" s="97"/>
      <c r="N88" s="98"/>
      <c r="O88" s="97"/>
      <c r="P88" s="97"/>
      <c r="Q88" s="97"/>
      <c r="R88" s="97"/>
      <c r="S88" s="97"/>
      <c r="T88" s="97"/>
      <c r="U88" s="99">
        <f>U10+U46+U53+U71+U76</f>
        <v>1865715288</v>
      </c>
      <c r="V88" s="97"/>
      <c r="W88" s="97"/>
      <c r="X88" s="98"/>
      <c r="Y88" s="97"/>
      <c r="Z88" s="97"/>
      <c r="AA88" s="97"/>
      <c r="AB88" s="94"/>
      <c r="AC88" s="94"/>
      <c r="AD88" s="94"/>
      <c r="AE88" s="94"/>
      <c r="AF88" s="94"/>
      <c r="AG88" s="94"/>
      <c r="AH88" s="94"/>
      <c r="AI88" s="94"/>
      <c r="AJ88" s="95"/>
    </row>
    <row r="89" spans="1:36" ht="12" customHeight="1">
      <c r="A89" s="129" t="s">
        <v>186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97"/>
      <c r="W89" s="106">
        <f>W84</f>
        <v>45.28107823517949</v>
      </c>
      <c r="X89" s="97"/>
      <c r="Y89" s="97"/>
      <c r="Z89" s="97"/>
      <c r="AA89" s="97"/>
      <c r="AB89" s="94"/>
      <c r="AC89" s="94"/>
      <c r="AD89" s="94"/>
      <c r="AE89" s="94"/>
      <c r="AF89" s="94"/>
      <c r="AG89" s="94"/>
      <c r="AH89" s="94"/>
      <c r="AI89" s="94"/>
      <c r="AJ89" s="95"/>
    </row>
    <row r="90" spans="1:36" ht="12" customHeight="1">
      <c r="A90" s="129" t="s">
        <v>187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97"/>
      <c r="W90" s="97"/>
      <c r="X90" s="97"/>
      <c r="Y90" s="97"/>
      <c r="Z90" s="97"/>
      <c r="AA90" s="97"/>
      <c r="AB90" s="94"/>
      <c r="AC90" s="94"/>
      <c r="AD90" s="94"/>
      <c r="AE90" s="94"/>
      <c r="AF90" s="94"/>
      <c r="AG90" s="94"/>
      <c r="AH90" s="94"/>
      <c r="AI90" s="94"/>
      <c r="AJ90" s="95"/>
    </row>
    <row r="91" spans="1:36" ht="12" customHeight="1">
      <c r="A91" s="152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94"/>
      <c r="AD91" s="94"/>
      <c r="AE91" s="94"/>
      <c r="AF91" s="94"/>
      <c r="AG91" s="94"/>
      <c r="AH91" s="94"/>
      <c r="AI91" s="94"/>
      <c r="AJ91" s="95"/>
    </row>
    <row r="92" spans="1:36" ht="12" customHeight="1">
      <c r="A92" s="152" t="s">
        <v>188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94"/>
      <c r="AD92" s="94"/>
      <c r="AE92" s="94"/>
      <c r="AF92" s="94"/>
      <c r="AG92" s="94"/>
      <c r="AH92" s="94"/>
      <c r="AI92" s="94"/>
      <c r="AJ92" s="95"/>
    </row>
    <row r="93" spans="1:36" ht="12" customHeight="1">
      <c r="A93" s="152" t="s">
        <v>189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92"/>
      <c r="AD93" s="92"/>
      <c r="AE93" s="92"/>
      <c r="AF93" s="92"/>
      <c r="AG93" s="92"/>
      <c r="AH93" s="92"/>
      <c r="AI93" s="92"/>
      <c r="AJ93" s="93"/>
    </row>
    <row r="94" spans="1:36" ht="12" customHeight="1">
      <c r="A94" s="126" t="s">
        <v>190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8"/>
      <c r="AC94" s="92"/>
      <c r="AD94" s="92"/>
      <c r="AE94" s="92"/>
      <c r="AF94" s="92"/>
      <c r="AG94" s="92"/>
      <c r="AH94" s="92"/>
      <c r="AI94" s="92"/>
      <c r="AJ94" s="93"/>
    </row>
    <row r="95" spans="1:36" ht="12" customHeight="1">
      <c r="A95" s="126" t="s">
        <v>191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8"/>
      <c r="AC95" s="92"/>
      <c r="AD95" s="92"/>
      <c r="AE95" s="92"/>
      <c r="AF95" s="92"/>
      <c r="AG95" s="92"/>
      <c r="AH95" s="92"/>
      <c r="AI95" s="92"/>
      <c r="AJ95" s="93"/>
    </row>
    <row r="97" spans="7:26" ht="12" customHeight="1">
      <c r="G97" s="107"/>
      <c r="H97" s="108"/>
      <c r="I97" s="107"/>
      <c r="J97" s="108"/>
      <c r="K97" s="107"/>
      <c r="L97" s="108"/>
      <c r="M97" s="107"/>
      <c r="N97" s="107"/>
      <c r="O97" s="107"/>
      <c r="P97" s="107"/>
      <c r="Q97" s="107"/>
      <c r="R97" s="107"/>
      <c r="S97" s="107"/>
      <c r="T97" s="119" t="s">
        <v>207</v>
      </c>
      <c r="U97" s="119"/>
      <c r="V97" s="119"/>
      <c r="W97" s="119"/>
      <c r="X97" s="119"/>
      <c r="Y97" s="119"/>
      <c r="Z97" s="110"/>
    </row>
    <row r="98" spans="7:26" ht="12" customHeight="1">
      <c r="G98" s="107"/>
      <c r="H98" s="108"/>
      <c r="I98" s="107"/>
      <c r="J98" s="108"/>
      <c r="K98" s="107"/>
      <c r="L98" s="108"/>
      <c r="M98" s="107"/>
      <c r="N98" s="107"/>
      <c r="O98" s="107"/>
      <c r="P98" s="107"/>
      <c r="Q98" s="107"/>
      <c r="R98" s="107"/>
      <c r="S98" s="107"/>
      <c r="T98" s="111"/>
      <c r="U98" s="112"/>
      <c r="V98" s="109"/>
      <c r="W98" s="109"/>
      <c r="X98" s="110"/>
      <c r="Y98" s="110"/>
      <c r="Z98" s="110"/>
    </row>
    <row r="99" spans="7:26" ht="12" customHeight="1">
      <c r="G99" s="107"/>
      <c r="H99" s="108"/>
      <c r="I99" s="107"/>
      <c r="J99" s="108"/>
      <c r="K99" s="107"/>
      <c r="L99" s="108"/>
      <c r="M99" s="107"/>
      <c r="N99" s="107"/>
      <c r="O99" s="107"/>
      <c r="P99" s="107"/>
      <c r="Q99" s="107"/>
      <c r="R99" s="107"/>
      <c r="S99" s="107"/>
      <c r="T99" s="120" t="s">
        <v>195</v>
      </c>
      <c r="U99" s="120"/>
      <c r="V99" s="120"/>
      <c r="W99" s="120"/>
      <c r="X99" s="120"/>
      <c r="Y99" s="120"/>
      <c r="Z99" s="120"/>
    </row>
    <row r="100" spans="7:26" ht="12" customHeight="1">
      <c r="G100" s="111"/>
      <c r="H100" s="113"/>
      <c r="I100" s="109" t="s">
        <v>196</v>
      </c>
      <c r="J100" s="109"/>
      <c r="K100" s="110"/>
      <c r="L100" s="110"/>
      <c r="M100" s="107"/>
      <c r="N100" s="107"/>
      <c r="O100" s="107"/>
      <c r="P100" s="107"/>
      <c r="Q100" s="107"/>
      <c r="R100" s="107"/>
      <c r="S100" s="107"/>
      <c r="T100" s="121" t="s">
        <v>204</v>
      </c>
      <c r="U100" s="121"/>
      <c r="V100" s="121"/>
      <c r="W100" s="121"/>
      <c r="X100" s="121"/>
      <c r="Y100" s="121"/>
      <c r="Z100" s="121"/>
    </row>
    <row r="101" spans="7:26" ht="12" customHeight="1">
      <c r="G101" s="119"/>
      <c r="H101" s="119"/>
      <c r="I101" s="119"/>
      <c r="J101" s="119"/>
      <c r="K101" s="119"/>
      <c r="L101" s="119"/>
      <c r="M101" s="107"/>
      <c r="N101" s="107"/>
      <c r="O101" s="107"/>
      <c r="P101" s="107"/>
      <c r="Q101" s="107"/>
      <c r="R101" s="107"/>
      <c r="S101" s="107"/>
      <c r="T101" s="121" t="s">
        <v>194</v>
      </c>
      <c r="U101" s="121"/>
      <c r="V101" s="121"/>
      <c r="W101" s="121"/>
      <c r="X101" s="121"/>
      <c r="Y101" s="121"/>
      <c r="Z101" s="121"/>
    </row>
    <row r="102" spans="7:26" ht="12" customHeight="1">
      <c r="G102" s="123" t="s">
        <v>192</v>
      </c>
      <c r="H102" s="123"/>
      <c r="I102" s="123"/>
      <c r="J102" s="123"/>
      <c r="K102" s="123"/>
      <c r="L102" s="123"/>
      <c r="M102" s="107"/>
      <c r="N102" s="107"/>
      <c r="O102" s="107"/>
      <c r="P102" s="107"/>
      <c r="Q102" s="107"/>
      <c r="R102" s="107"/>
      <c r="S102" s="107"/>
      <c r="T102" s="114"/>
      <c r="U102" s="115"/>
      <c r="V102" s="110"/>
      <c r="W102" s="110"/>
      <c r="X102" s="110"/>
      <c r="Y102" s="110"/>
      <c r="Z102" s="110"/>
    </row>
    <row r="103" spans="7:26" ht="12" customHeight="1">
      <c r="G103" s="111"/>
      <c r="H103" s="113"/>
      <c r="I103" s="109" t="s">
        <v>193</v>
      </c>
      <c r="J103" s="109"/>
      <c r="K103" s="110"/>
      <c r="L103" s="110"/>
      <c r="M103" s="107"/>
      <c r="N103" s="107"/>
      <c r="O103" s="107"/>
      <c r="P103" s="107"/>
      <c r="Q103" s="107"/>
      <c r="R103" s="107"/>
      <c r="S103" s="107"/>
      <c r="T103" s="109"/>
      <c r="U103" s="116"/>
      <c r="V103" s="110"/>
      <c r="W103" s="110"/>
      <c r="X103" s="110"/>
      <c r="Y103" s="110"/>
      <c r="Z103" s="110"/>
    </row>
    <row r="104" spans="7:26" ht="12" customHeight="1">
      <c r="G104" s="121" t="s">
        <v>194</v>
      </c>
      <c r="H104" s="121"/>
      <c r="I104" s="121"/>
      <c r="J104" s="121"/>
      <c r="K104" s="121"/>
      <c r="L104" s="121"/>
      <c r="M104" s="107"/>
      <c r="N104" s="107"/>
      <c r="O104" s="107"/>
      <c r="P104" s="107"/>
      <c r="Q104" s="107"/>
      <c r="R104" s="107"/>
      <c r="S104" s="107"/>
      <c r="T104" s="109"/>
      <c r="U104" s="116"/>
      <c r="V104" s="110"/>
      <c r="W104" s="110"/>
      <c r="X104" s="110"/>
      <c r="Y104" s="110"/>
      <c r="Z104" s="110"/>
    </row>
    <row r="105" spans="7:26" ht="12" customHeight="1">
      <c r="G105" s="121"/>
      <c r="H105" s="121"/>
      <c r="I105" s="121"/>
      <c r="J105" s="121"/>
      <c r="K105" s="121"/>
      <c r="L105" s="121"/>
      <c r="M105" s="107"/>
      <c r="N105" s="107"/>
      <c r="O105" s="107"/>
      <c r="P105" s="107"/>
      <c r="Q105" s="107"/>
      <c r="R105" s="107"/>
      <c r="S105" s="107"/>
      <c r="T105" s="122" t="s">
        <v>201</v>
      </c>
      <c r="U105" s="122"/>
      <c r="V105" s="122"/>
      <c r="W105" s="122"/>
      <c r="X105" s="122"/>
      <c r="Y105" s="122"/>
      <c r="Z105" s="122"/>
    </row>
    <row r="106" spans="7:26" ht="12" customHeight="1">
      <c r="G106" s="121"/>
      <c r="H106" s="121"/>
      <c r="I106" s="121"/>
      <c r="J106" s="121"/>
      <c r="K106" s="121"/>
      <c r="L106" s="121"/>
      <c r="M106" s="107"/>
      <c r="N106" s="107"/>
      <c r="O106" s="107"/>
      <c r="P106" s="107"/>
      <c r="Q106" s="107"/>
      <c r="R106" s="107"/>
      <c r="S106" s="107"/>
      <c r="T106" s="118" t="s">
        <v>202</v>
      </c>
      <c r="U106" s="118"/>
      <c r="V106" s="118"/>
      <c r="W106" s="118"/>
      <c r="X106" s="118"/>
      <c r="Y106" s="118"/>
      <c r="Z106" s="118"/>
    </row>
    <row r="107" spans="7:26" ht="12" customHeight="1">
      <c r="G107" s="114"/>
      <c r="H107" s="114"/>
      <c r="I107" s="110"/>
      <c r="J107" s="110"/>
      <c r="K107" s="117"/>
      <c r="L107" s="117"/>
      <c r="M107" s="107"/>
      <c r="N107" s="107"/>
      <c r="O107" s="107"/>
      <c r="P107" s="107"/>
      <c r="Q107" s="107"/>
      <c r="R107" s="107"/>
      <c r="S107" s="107"/>
      <c r="T107" s="118" t="s">
        <v>203</v>
      </c>
      <c r="U107" s="118"/>
      <c r="V107" s="118"/>
      <c r="W107" s="118"/>
      <c r="X107" s="118"/>
      <c r="Y107" s="118"/>
      <c r="Z107" s="118"/>
    </row>
    <row r="108" spans="7:26" ht="12" customHeight="1">
      <c r="G108" s="122" t="s">
        <v>198</v>
      </c>
      <c r="H108" s="122"/>
      <c r="I108" s="122"/>
      <c r="J108" s="122"/>
      <c r="K108" s="122"/>
      <c r="L108" s="122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7:26" ht="12" customHeight="1">
      <c r="G109" s="118" t="s">
        <v>197</v>
      </c>
      <c r="H109" s="118"/>
      <c r="I109" s="118"/>
      <c r="J109" s="118"/>
      <c r="K109" s="118"/>
      <c r="L109" s="118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7:26" ht="12" customHeight="1">
      <c r="G110" s="118" t="s">
        <v>199</v>
      </c>
      <c r="H110" s="118"/>
      <c r="I110" s="118"/>
      <c r="J110" s="118"/>
      <c r="K110" s="118"/>
      <c r="L110" s="118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7:26" ht="15">
      <c r="G111" s="107"/>
      <c r="H111" s="108"/>
      <c r="I111" s="107"/>
      <c r="J111" s="108"/>
      <c r="K111" s="107"/>
      <c r="L111" s="108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</sheetData>
  <sheetProtection/>
  <mergeCells count="62">
    <mergeCell ref="A2:AJ2"/>
    <mergeCell ref="A3:AJ3"/>
    <mergeCell ref="A4:AJ4"/>
    <mergeCell ref="A84:V84"/>
    <mergeCell ref="A85:V85"/>
    <mergeCell ref="X6:Y7"/>
    <mergeCell ref="R7:S7"/>
    <mergeCell ref="P7:Q7"/>
    <mergeCell ref="A90:U90"/>
    <mergeCell ref="A91:AB91"/>
    <mergeCell ref="A92:AB92"/>
    <mergeCell ref="A93:AB93"/>
    <mergeCell ref="P9:Q9"/>
    <mergeCell ref="L6:S6"/>
    <mergeCell ref="AC6:AJ7"/>
    <mergeCell ref="AB6:AB8"/>
    <mergeCell ref="C5:K5"/>
    <mergeCell ref="C6:C8"/>
    <mergeCell ref="D6:D8"/>
    <mergeCell ref="E6:E8"/>
    <mergeCell ref="L7:M7"/>
    <mergeCell ref="N7:O7"/>
    <mergeCell ref="V6:W7"/>
    <mergeCell ref="Z6:AA7"/>
    <mergeCell ref="A86:V86"/>
    <mergeCell ref="A87:V87"/>
    <mergeCell ref="A6:A8"/>
    <mergeCell ref="B6:B8"/>
    <mergeCell ref="H6:I7"/>
    <mergeCell ref="J6:K7"/>
    <mergeCell ref="T6:U7"/>
    <mergeCell ref="F6:G7"/>
    <mergeCell ref="AC9:AJ9"/>
    <mergeCell ref="F9:G9"/>
    <mergeCell ref="H9:I9"/>
    <mergeCell ref="J9:K9"/>
    <mergeCell ref="L9:M9"/>
    <mergeCell ref="N9:O9"/>
    <mergeCell ref="R9:S9"/>
    <mergeCell ref="T9:U9"/>
    <mergeCell ref="X9:Y9"/>
    <mergeCell ref="Z9:AA9"/>
    <mergeCell ref="G102:L102"/>
    <mergeCell ref="G104:L104"/>
    <mergeCell ref="G105:L105"/>
    <mergeCell ref="G106:L106"/>
    <mergeCell ref="G108:L108"/>
    <mergeCell ref="V9:W9"/>
    <mergeCell ref="A94:AB94"/>
    <mergeCell ref="A95:AB95"/>
    <mergeCell ref="A88:J88"/>
    <mergeCell ref="A89:U89"/>
    <mergeCell ref="G109:L109"/>
    <mergeCell ref="G110:L110"/>
    <mergeCell ref="T97:Y97"/>
    <mergeCell ref="T99:Z99"/>
    <mergeCell ref="T100:Z100"/>
    <mergeCell ref="T101:Z101"/>
    <mergeCell ref="T105:Z105"/>
    <mergeCell ref="T106:Z106"/>
    <mergeCell ref="T107:Z107"/>
    <mergeCell ref="G101:L101"/>
  </mergeCells>
  <printOptions/>
  <pageMargins left="0.511811023622047" right="0.5" top="0.511811023622047" bottom="0.643700787" header="0.31496062992126" footer="0.31496062992126"/>
  <pageSetup horizontalDpi="300" verticalDpi="3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PC</dc:creator>
  <cp:keywords/>
  <dc:description/>
  <cp:lastModifiedBy>lenovo</cp:lastModifiedBy>
  <cp:lastPrinted>2022-06-02T05:47:09Z</cp:lastPrinted>
  <dcterms:created xsi:type="dcterms:W3CDTF">2017-03-23T09:00:16Z</dcterms:created>
  <dcterms:modified xsi:type="dcterms:W3CDTF">2022-07-13T05:28:45Z</dcterms:modified>
  <cp:category/>
  <cp:version/>
  <cp:contentType/>
  <cp:contentStatus/>
</cp:coreProperties>
</file>