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tc-33 pemutakhiran" sheetId="1" r:id="rId1"/>
    <sheet name="T-C 33 Perubahan" sheetId="2" r:id="rId2"/>
    <sheet name="T-C.31" sheetId="3" r:id="rId3"/>
    <sheet name="T.c-32" sheetId="4" r:id="rId4"/>
    <sheet name="2.1" sheetId="5" r:id="rId5"/>
    <sheet name="2.2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<sst xmlns="http://schemas.openxmlformats.org/spreadsheetml/2006/main" count="1194" uniqueCount="358">
  <si>
    <t>Kode</t>
  </si>
  <si>
    <t>Indikator</t>
  </si>
  <si>
    <t>01</t>
  </si>
  <si>
    <t>02</t>
  </si>
  <si>
    <t>03</t>
  </si>
  <si>
    <t>Urusan / Bidang Urusan Pemerintahan Daerah dan Program / Kegiatan</t>
  </si>
  <si>
    <t>Penyediaan Barang Cetakan dan Penggandaan</t>
  </si>
  <si>
    <t>Catatan Penting</t>
  </si>
  <si>
    <t>Target Capaian Kinerja</t>
  </si>
  <si>
    <t>Penyediaan Jasa Surat Menyurat</t>
  </si>
  <si>
    <t>JUMLAH</t>
  </si>
  <si>
    <t>Penyediaan Komponen Instalasi Listrik / Penerangan Bangunan Kantor</t>
  </si>
  <si>
    <t>Penyediaan Bahan Bacaan dan Peraturan Perundang-Undangan</t>
  </si>
  <si>
    <t>2.01</t>
  </si>
  <si>
    <t>07</t>
  </si>
  <si>
    <t>08</t>
  </si>
  <si>
    <t>2.04</t>
  </si>
  <si>
    <t>Jumlah Pengadaan pakaian dinas dan perlengkapan</t>
  </si>
  <si>
    <t>7</t>
  </si>
  <si>
    <t>PROGRAM PENYELENGGARAAN PEMERINTAHAN DAN PELAYANAN PUBLIK</t>
  </si>
  <si>
    <t>Pelaksanaan Urusan Pemerintahan yang Dilimpahkan kepada Camat</t>
  </si>
  <si>
    <t>Persentase Pengajuan izin yang terselesaikan</t>
  </si>
  <si>
    <t>PROGRAM PEMBERDAYAAN MASYARAKAT DESA DAN KELURAHAN</t>
  </si>
  <si>
    <t>Koordinasi Kegiatan Pemberdayaan Desa</t>
  </si>
  <si>
    <t>Sinkronisasi Program Kerja dan Kegiatan Pemberdayaan Masyarakat Yang Dilakukan Oleh Pemerintah dan Swasta di Wilayah Kerja Kecamatan</t>
  </si>
  <si>
    <t>Peningkatan Efektifitas Kegiatan Pemberdayaan Masyarakat di Wilayah Kecamatan</t>
  </si>
  <si>
    <t>2.02</t>
  </si>
  <si>
    <t>Kegiatan Pemberdayaan Kelurahan</t>
  </si>
  <si>
    <t>Pembangunan Sarana dan Prasarana Kelurahan</t>
  </si>
  <si>
    <t>06</t>
  </si>
  <si>
    <t>PROGRAM PEMBINAAN DAN PENGAWASAN PEMERINTAHAN DESA</t>
  </si>
  <si>
    <t>Fasilitasi Administrasi Tata Pemerintahan Desa</t>
  </si>
  <si>
    <t>09</t>
  </si>
  <si>
    <t>Fasilitasi Sinkronisasi Perencanaan Pembangunan Daerah dengan Pembangunan Desa</t>
  </si>
  <si>
    <t>Pemberdayaan Masyarakat di Kelurahan</t>
  </si>
  <si>
    <t>Sarana prasarana dalam kondisi baik</t>
  </si>
  <si>
    <t>2 unit</t>
  </si>
  <si>
    <t>2 kegiatan</t>
  </si>
  <si>
    <t>1 kegiatan</t>
  </si>
  <si>
    <t>Fasilitasi, Rekomendasi dan Koordinasi Pembinaan dan Pengawasan Pemerintahan Desa</t>
  </si>
  <si>
    <t>Perencanaan, penganggaran, dan Evaluasi Kinerja Perangkat Daerah</t>
  </si>
  <si>
    <t>Koordinasi dan Penyusunan Laporan Capaian Kinerja dan Ikhtisar Realisasi Kinerja SKPD</t>
  </si>
  <si>
    <t>Administrasi Keuangan Perangkat Daerah</t>
  </si>
  <si>
    <t>PROGRAM PENUNJANG URUSAN PEMERINTAHAN DAERAH KABUPATEN KOTA</t>
  </si>
  <si>
    <t>Penyediaan Gaji dan Tunjangan ASN</t>
  </si>
  <si>
    <t>12 Bulan</t>
  </si>
  <si>
    <t>Penyediaan Administrasi Pelaksanaan Tugas ASN</t>
  </si>
  <si>
    <t>Administrasi Kepegawaian Perangkat Daerah</t>
  </si>
  <si>
    <t>Pengadaan Pakaian Dinas Beserta Atribut Perlengkapannya</t>
  </si>
  <si>
    <t>Administrasi Umum Perangkat Daerah</t>
  </si>
  <si>
    <t>Penyediaan Peralatan dan Perlengkapan Kantor</t>
  </si>
  <si>
    <t>Penyediaan Bahan Logistik Kantor</t>
  </si>
  <si>
    <t>Penyelenggaraan Rapat Koordinasi dan Konsultasi SKPD</t>
  </si>
  <si>
    <t>Pengadaan Barang Milik Daerah Penunjang Urusan Pemerintah Daerah</t>
  </si>
  <si>
    <t>Penyediaan Jasa Penunjang Urusan Pemerintah Daerah</t>
  </si>
  <si>
    <t>Penyediaan Jasa Komunikasi, Sumber daya air, dan Listrik</t>
  </si>
  <si>
    <t>Penyediaan Jasa Pelayanan Umum Kantor</t>
  </si>
  <si>
    <t>Pemeliharaan Barang Milik Daerah Penunjang Urusan Pemerintah Daerah</t>
  </si>
  <si>
    <t>Penyediaan Jasa Pemeliharaan, Biaya Pemeliharaan dan Pajak Kendaraan Perorangan Dinas atau Kendaraan Dinas Jabatan</t>
  </si>
  <si>
    <t>Pemeliharaan Peralatan dan Mesin Lainnya</t>
  </si>
  <si>
    <t>Pemeliharaan/Rehabilitasi Gedung Kantor/Bangunan Lainnya</t>
  </si>
  <si>
    <t>9 Desa</t>
  </si>
  <si>
    <t>Koordinasi Penyelenggaraan Kegiatan Pemerintahan di Tingkat Kecamatan</t>
  </si>
  <si>
    <t>Jumlah KPM PKH dan Rastra</t>
  </si>
  <si>
    <t>PROGRAM KOORDINASI KETENTRAMAN DAN KETERTIBAN UMUM</t>
  </si>
  <si>
    <t>04</t>
  </si>
  <si>
    <t>5 unit</t>
  </si>
  <si>
    <t>Penyusunan Dokumen Perencanaan Perangkat Daerah</t>
  </si>
  <si>
    <t>Jumlah ASN yang dibayarkan Gaji/Tunjangan</t>
  </si>
  <si>
    <t>Jumlah waktu penyediaan penerangan kantor</t>
  </si>
  <si>
    <t>Jumlah barang cetakan dan penggandaan</t>
  </si>
  <si>
    <t>Pengadaan Mebel</t>
  </si>
  <si>
    <t>Pengadaan peralatan dan Mesin lainnya</t>
  </si>
  <si>
    <t>Jumlah Materai</t>
  </si>
  <si>
    <t>Jumlah jasa layanan umum kantor</t>
  </si>
  <si>
    <t>Koordinasi/Sinergi Perencanaan dan pelaksanaan kegiatan Pemerintahan dengan Perangkat Daerah dan Instansi Vertikal terkait</t>
  </si>
  <si>
    <t>Jumlah Musrembang tingkat Kecamatan</t>
  </si>
  <si>
    <t>3 kegiatan</t>
  </si>
  <si>
    <t>Penyediaan barang cetakan dan penggandaan</t>
  </si>
  <si>
    <t>05</t>
  </si>
  <si>
    <t>persentase peningkatan peran serta dan kesetaraan Gender dalam pembangunan</t>
  </si>
  <si>
    <t>TABEL T-C.31</t>
  </si>
  <si>
    <t>No.</t>
  </si>
  <si>
    <t>Rancangan Awal RKPD</t>
  </si>
  <si>
    <t>Hasil Analisi Kebutuhan</t>
  </si>
  <si>
    <t>Program/Kegiatan</t>
  </si>
  <si>
    <t>LOKASI</t>
  </si>
  <si>
    <t>Indikator Kinerja Program/Kegiatan</t>
  </si>
  <si>
    <t xml:space="preserve">Target Capaian </t>
  </si>
  <si>
    <t>Kebutuhan Dana/</t>
  </si>
  <si>
    <t>Pagu Indikatif</t>
  </si>
  <si>
    <t>TABEL T-C.32</t>
  </si>
  <si>
    <t>USULAN PROGRAM DAN KEGIATAN DARI PARA PEMANGKU KEPENTINGAN KEPENTINGAN TAHUN 2022</t>
  </si>
  <si>
    <t>Laporan Keuangan Tahunan OPD</t>
  </si>
  <si>
    <t>Jumlah ASN yang dibayarkan Honorarium</t>
  </si>
  <si>
    <t>Pengadaan Pakaian Dinas beserta atribut perlengkapannya</t>
  </si>
  <si>
    <t>Jumlah Pakaian Dinas</t>
  </si>
  <si>
    <t>Cakupan Layanan Administrasi Umum</t>
  </si>
  <si>
    <t>Penyediaan Komponen Instalasi Listrik/penerangan bangunan Kantor</t>
  </si>
  <si>
    <t>Jumlah Peralatan dan Perlengkapan Kantor</t>
  </si>
  <si>
    <t>Penyediaan bahan logistik kantor</t>
  </si>
  <si>
    <t>Jumlah bahan logistik Kantor</t>
  </si>
  <si>
    <t>Penyediaan bahan bacaan dan peraturan perundang-undangan</t>
  </si>
  <si>
    <t>Jumlah bahan bacaan dan peraturan perundang-undangan</t>
  </si>
  <si>
    <t>Penyelenggaraan rapat koordinasi dan konsultasi SKPD</t>
  </si>
  <si>
    <t>Jumlah rapat Koordinasi dan Konsultasi</t>
  </si>
  <si>
    <t>Jumlah pengadaan BMD penunjang urusan OPD</t>
  </si>
  <si>
    <t>Jumlah peralatan/mesin</t>
  </si>
  <si>
    <t>Cakupan penyediaan jasa penunjang urusan pemerintah Daerah</t>
  </si>
  <si>
    <t>Penyediaan jasa surat menyurat</t>
  </si>
  <si>
    <t>Jumlah beban pemakaian telepon, pemakaian air, dan pemakaian telepon</t>
  </si>
  <si>
    <t>Penyediaan Jasa Pelayanan Umum</t>
  </si>
  <si>
    <t>Penyediaan Jasa Pemeliharaan, Biaya Pemeliharaan, dan Pajak Kendaraan Perorangan Dinas atau Kendaraan Dinas Jabatan</t>
  </si>
  <si>
    <t>Jumlah Kendaraan Perorangan dinas atau kendaraan dinas jabatan</t>
  </si>
  <si>
    <t>Pemeliharaan peralatan dan Mesin lainnya</t>
  </si>
  <si>
    <t>Jumlah Peralatan Mesin Lainnya</t>
  </si>
  <si>
    <t>Pemeliharaan/Rehabilitasi Gedung Kantor/Bangunan lainnya</t>
  </si>
  <si>
    <t>Jumlah gedung kantor/bangunan lainnya</t>
  </si>
  <si>
    <t>Program Penyelenggaraan Pemerintahan dan Pelayanan publik</t>
  </si>
  <si>
    <t>Indeks Kepuasan Masyarakat</t>
  </si>
  <si>
    <t>Pelaksanaan Urusan Pemerintahan yang dilimpahkan kepada Camat</t>
  </si>
  <si>
    <t>Jumlah urusan yang dilimpahkan kepada Camat yang dilaksanakan</t>
  </si>
  <si>
    <t>Program Pemberdayaan Masyarakat Desa dan Kelurahan</t>
  </si>
  <si>
    <t>Jumlah Koordinasi Pemberdayaan Desa</t>
  </si>
  <si>
    <t>Sinkronisasi Program Kerja dan Kegiatan Pemberdayaan Masyarakat yang dilakukan oleh Pemerintah dan Swasta di Wilayah Kerja Kecamatan</t>
  </si>
  <si>
    <t>Jumlah Desa/Kelurahan yang terlaksana Pembinaan PKK</t>
  </si>
  <si>
    <t>Sarana dan Prasarana dalam kondisi baik</t>
  </si>
  <si>
    <t>Jumlah kelompok/lembaga/ organisasi kemasyarakatan Kelurahan</t>
  </si>
  <si>
    <t/>
  </si>
  <si>
    <t>Program Pembinaan dan Pengawasan Pemerintahan Desa</t>
  </si>
  <si>
    <t>Persentase Jumlah Pemerintahan Desa yang tertib  Administrasi</t>
  </si>
  <si>
    <t>Jumlah Desa yang difasilitasi, rekomendasi, pembinaan dan pengawasan Desa</t>
  </si>
  <si>
    <t>Jumlah desa yang difasilitasi administrasi tata pemerintahan Desa</t>
  </si>
  <si>
    <t>Fasilitasi Sinkronisasi Perencanaan Pembangunan Desa</t>
  </si>
  <si>
    <t>Program Penunjang Urusan Pemerintahan Daerah Kabupaten Kota</t>
  </si>
  <si>
    <t>REVIEW TERHADAP RANCANGAN AWAL RKPD TAHUN 2022</t>
  </si>
  <si>
    <t>Tabel 2.1. Evaluasi Renja Tahun 2022</t>
  </si>
  <si>
    <t>No</t>
  </si>
  <si>
    <t>Urusan / Bidang Urusan Pemerintahan Daerah dan Program / Kegiatan / Sub Kegiatan</t>
  </si>
  <si>
    <t>Pagu Anggaran (Rp.)</t>
  </si>
  <si>
    <t>Realisasi</t>
  </si>
  <si>
    <t>Kinerja</t>
  </si>
  <si>
    <t>Keuangan (Rp.)</t>
  </si>
  <si>
    <t>% Keuangan</t>
  </si>
  <si>
    <t>% Fisik</t>
  </si>
  <si>
    <t>I.</t>
  </si>
  <si>
    <t>5 dokumen</t>
  </si>
  <si>
    <t>A</t>
  </si>
  <si>
    <t>Perencanaan, Penganggaran, dan Evaluasi Kinerja Perangkat Daerah</t>
  </si>
  <si>
    <t>8 dokumen</t>
  </si>
  <si>
    <t>dokumen</t>
  </si>
  <si>
    <t>B</t>
  </si>
  <si>
    <t>Bulan</t>
  </si>
  <si>
    <t>67 stel</t>
  </si>
  <si>
    <t>stel</t>
  </si>
  <si>
    <t>12 bulan</t>
  </si>
  <si>
    <t>bulan</t>
  </si>
  <si>
    <t>75 kali</t>
  </si>
  <si>
    <t>E</t>
  </si>
  <si>
    <t>Pengadaan Peralatan dan Mesin Lainnya</t>
  </si>
  <si>
    <t>62 unit</t>
  </si>
  <si>
    <t>unit</t>
  </si>
  <si>
    <t>F</t>
  </si>
  <si>
    <t>G</t>
  </si>
  <si>
    <t>II.</t>
  </si>
  <si>
    <t>Pelaksanaan Urusan Pemerintahan yang Terkait Dengan Pelayanan Perizinan Non Usaha</t>
  </si>
  <si>
    <t>III.</t>
  </si>
  <si>
    <t>10 desa/kelurahan</t>
  </si>
  <si>
    <t>desa/kel</t>
  </si>
  <si>
    <t>kegiatan</t>
  </si>
  <si>
    <t>orang</t>
  </si>
  <si>
    <t>Koordinasi Upaya Penyelenggaraan Ketenteraman dan Ketertiban Umum</t>
  </si>
  <si>
    <t>Harmonisasi Hubungan Dengan Tokoh Agama dan Tokoh Masyarakat</t>
  </si>
  <si>
    <t>IV</t>
  </si>
  <si>
    <t>PROGRAM PENYELENGGARAAN URUSAN PEMERINTAHAN UMUM</t>
  </si>
  <si>
    <t>Penyelenggaraan Urusan Pemerintahan Umum sesuai Penugasan Kepala Daerah</t>
  </si>
  <si>
    <t>Pembinaan Persatuan dan Kesatuan Bangsa</t>
  </si>
  <si>
    <t>V</t>
  </si>
  <si>
    <t>desa</t>
  </si>
  <si>
    <t>Fasilitasi  Penyusunan Perencanaan Pembangunan Partisipatif</t>
  </si>
  <si>
    <t>Fasilitasi Penataan, Pemanfaatan, dan Pendayagunaan Ruang Desa Serta Penetapan dan Penegasan Batas Desa</t>
  </si>
  <si>
    <t>Perkiraan Capaian Kinerja (%)</t>
  </si>
  <si>
    <t>Orang</t>
  </si>
  <si>
    <t>8 Kegiatan</t>
  </si>
  <si>
    <t>Kegiatan</t>
  </si>
  <si>
    <t>Koordinasi/Sinegi Perencanaan dan pelaksanaan Kegiatan Pemeritnahan dengan Perangkat Daerah dan Instandi Vertikal Terkait</t>
  </si>
  <si>
    <t>3 Kegiatan</t>
  </si>
  <si>
    <t>Sebelum dan Setelah Perubahan</t>
  </si>
  <si>
    <t>DPA</t>
  </si>
  <si>
    <t>Sebelum Perubahan</t>
  </si>
  <si>
    <t>Setelah Perubahan</t>
  </si>
  <si>
    <t>Bertambah/Berkurang</t>
  </si>
  <si>
    <t>PROGRAM PENUNJANG URUSAN PEMERINTAHAN DAERAH</t>
  </si>
  <si>
    <t>Perencanaan, Penganggaran, dan evaluasi Kinerja Perangkat Daerah</t>
  </si>
  <si>
    <t xml:space="preserve">Jumlah Dokumen Ranwal Renstra, Rancangan Renstra, Rancangan Akhir Renstra, Rentra, Ranwal Renja, Rancangan Renja, Rancangan Akhir Renja, Renja, </t>
  </si>
  <si>
    <t>Jumlah ASN yang menerima Gaji dan Tunjangan</t>
  </si>
  <si>
    <t>Jumlah ASN yang dibahyarkan honorarium</t>
  </si>
  <si>
    <t>2.05</t>
  </si>
  <si>
    <t>2.06</t>
  </si>
  <si>
    <t>Tersedianya Komponen Instalasi Listrik / Penerangan Bangunan Kantor</t>
  </si>
  <si>
    <t>Tersedianya Peralatan dan Perlengkapan Kantor</t>
  </si>
  <si>
    <t>Tersedianya Bahan Logistik Kantor</t>
  </si>
  <si>
    <t>Tersedianya Barang Cetakan dan Penggandaan</t>
  </si>
  <si>
    <t>Tersedianya Bahan Bacaan dan Peraturan Perundang-Undangan</t>
  </si>
  <si>
    <t>Terlaksananya Rapat-Rapat Kordinasi dan Konsultasi SKPD</t>
  </si>
  <si>
    <t>2.07</t>
  </si>
  <si>
    <t>Pengadaan Peralatan Mesin dan Lainnya</t>
  </si>
  <si>
    <t>2.08</t>
  </si>
  <si>
    <t>Penyediaan Jasa Penunjang Urusan Pemerintahan Daerah</t>
  </si>
  <si>
    <t>Penyediaan Jasa Komunikasi, Sumber Daya Air, dan Listrik</t>
  </si>
  <si>
    <t>Jumlah Beban Pemakaian Listrik, pemakaian Air, dan telepon</t>
  </si>
  <si>
    <t>Jumlah Jasa Pelayanan Umum Kantor</t>
  </si>
  <si>
    <t>2.09</t>
  </si>
  <si>
    <t>Jumlah Kendaraan Perorangan dinas atau Kendaraan dinas Jabatan</t>
  </si>
  <si>
    <t>Pemeliharaan/Rehabilitasi Gedung Kantor dan Bangunan Lainnya</t>
  </si>
  <si>
    <t>Jumlah Gedung Kantor/Bangunan lainnya</t>
  </si>
  <si>
    <t>Jumlah desa/kelurahan yang terlaksana penyaluran BPNT</t>
  </si>
  <si>
    <t>Jumlah lembaga/kelompok masyarakat yang dibina</t>
  </si>
  <si>
    <t>Jumlah Desa/Kelurahan yang dievaluasi</t>
  </si>
  <si>
    <t>Renja 2022</t>
  </si>
  <si>
    <t>Bimbingan Teksnis Implementasi Peraturan Peundang-undangan</t>
  </si>
  <si>
    <t>Jumlah Orang yang mengikuti Bimbingan Tekhnis Implementasi Peraturan Perundang-undangan</t>
  </si>
  <si>
    <t>Pengadaan Kendaraan  Perorangan Dinas atau Kendaraan Dinas Jabatan</t>
  </si>
  <si>
    <t>Jumlah Unit Kendaraan Perorangan Dinas atau Kendaraan Dinas Jabatan yang disediakan</t>
  </si>
  <si>
    <t>Jumlah Paket Mebel yang disediakan</t>
  </si>
  <si>
    <t>Jumlah Unit Peralatan Mesin dan lainnya yang disediakan</t>
  </si>
  <si>
    <t>Jumlah laporan peningkatan efektifitas kegiatan Masyaraakt di wilayah Kecamatan</t>
  </si>
  <si>
    <t>Rumusan Rencana Program dan Kegiatan Kantor Kecamatan Tebing Tinggi Tahun 2022</t>
  </si>
  <si>
    <t>Nama OPD : Kantor Kecamatan Tebing Tinggi</t>
  </si>
  <si>
    <t>Fasilitasi Sinkronisasi Perencanaan Pembangunan Daerah Dengan Pembangunan Desa</t>
  </si>
  <si>
    <t>Tab</t>
  </si>
  <si>
    <t>11 Orang</t>
  </si>
  <si>
    <t>7  unit</t>
  </si>
  <si>
    <t>2 Unit</t>
  </si>
  <si>
    <t>39 orang</t>
  </si>
  <si>
    <t>Tabel 2.2. Perkiraan Capaian Kinerja Renja Tahun 2022</t>
  </si>
  <si>
    <t>Perkiraan Capaian Kinerja</t>
  </si>
  <si>
    <t>KANTOR KECAMATAN TEBING TINGGI KABUPATEN TANJUNG JABUNG BARAT</t>
  </si>
  <si>
    <t>Kantor Kecamatan Tebing Tinggi</t>
  </si>
  <si>
    <t>Program Penyelenggaraan Pemerintahan dan Pelayanan Publik</t>
  </si>
  <si>
    <t>Pelaksanaan Urusan Pemerintahan yang dilimpahkan Kepada Camat</t>
  </si>
  <si>
    <t>Pelaksanaan urusan Pemerintahan yang terkait dengan Pelayanan Perizinan Non Usaha</t>
  </si>
  <si>
    <t>Jumlah Izin non usaha yang terselesaikan</t>
  </si>
  <si>
    <t>Program Penyelenggaraan Urusan Pemerintahan Umum</t>
  </si>
  <si>
    <t>Penyelenggaraan Urusan Pemerintahan Umum sesuai penugasan Kepala Daerah</t>
  </si>
  <si>
    <t>Terlaksananya HUT RI</t>
  </si>
  <si>
    <t>Terlaksananya Musrembang Kecamatan</t>
  </si>
  <si>
    <t>Kecamatan Tebing Tinggi</t>
  </si>
  <si>
    <t>10 Orang</t>
  </si>
  <si>
    <t>10 orang</t>
  </si>
  <si>
    <t>-</t>
  </si>
  <si>
    <t>8 Item</t>
  </si>
  <si>
    <t>93 item</t>
  </si>
  <si>
    <t>1110 Kotak</t>
  </si>
  <si>
    <t>6  Item</t>
  </si>
  <si>
    <t>1650 Exsemplar</t>
  </si>
  <si>
    <t>65 kali</t>
  </si>
  <si>
    <t>50 Buah</t>
  </si>
  <si>
    <t>251 lembar</t>
  </si>
  <si>
    <t>7 unit</t>
  </si>
  <si>
    <t>Persentase pengajuan  izin yang terselesaikan</t>
  </si>
  <si>
    <t>9 Desa/ 1 Kelurahan</t>
  </si>
  <si>
    <t>7 kegiatan</t>
  </si>
  <si>
    <t>330 orang</t>
  </si>
  <si>
    <t>Penyelenggaraan Urusan Pemerintahan Umum sesuai Penugasan Kepala Daera</t>
  </si>
  <si>
    <t>Terlaksananya Kegiatan HUT RI</t>
  </si>
  <si>
    <t>9 Desa / 1 Kelurahan</t>
  </si>
  <si>
    <t>Fasilitasi Pelaksanaan  Pemilihan Kepala Desa</t>
  </si>
  <si>
    <t>Terlaksananya Fasilitasi Pelaksanaan Pemilihan Kepala Desa</t>
  </si>
  <si>
    <t>Indikator Setelah Pemuktahiran</t>
  </si>
  <si>
    <t>Sesudah Perubahan</t>
  </si>
  <si>
    <t>Lokasi</t>
  </si>
  <si>
    <t>Kebutuhan Dana / Pagu Indikatif</t>
  </si>
  <si>
    <t>Sumber Dana</t>
  </si>
  <si>
    <t>4 Dokumen</t>
  </si>
  <si>
    <t>APBD</t>
  </si>
  <si>
    <t>14 Dokumen</t>
  </si>
  <si>
    <t>Jumlah Laporan Capaian Kinerja dan Ikhtisar Realisasi Kinerja SKPD dan Laporan Hasil Koordimasi Penyusunan Laporan Capaian Kinerja dan Ikhtisar Realisasi Kinerja SKPD</t>
  </si>
  <si>
    <t>14 Laporan</t>
  </si>
  <si>
    <t>Jumlah ASN yang menrima Gaji dan Tunjangan</t>
  </si>
  <si>
    <t>Jumlah Orang yang menerima Gaji dan Tunjangan ASN</t>
  </si>
  <si>
    <t>Jumlah Dokumen hasil penyediaan Administrasi Pelaksanaan Tugas ASN</t>
  </si>
  <si>
    <t>12 Dokumen</t>
  </si>
  <si>
    <t>Jumlah Pengadaan Pakaian Dinas dan perlengkapan</t>
  </si>
  <si>
    <t>Jumlah Paket Pakaian Dinas beserta Atribut Kelengkapannya</t>
  </si>
  <si>
    <t>Jumlah Orang yang Mengikuti Bimbingan Teknis Implementasi Peraturan Perundang-Undangan</t>
  </si>
  <si>
    <t>4 Orang</t>
  </si>
  <si>
    <t>6 Item</t>
  </si>
  <si>
    <t>Jumlah Paket Komponen Instalasi Listrik/Penerangan Bangunan Kantor yang disediakan</t>
  </si>
  <si>
    <t>jumlah peralatan dan perlengkapan kantor</t>
  </si>
  <si>
    <t>25 Item</t>
  </si>
  <si>
    <t>Jumlah Paket peralatan dan perlengkapan kantor yang disediakan</t>
  </si>
  <si>
    <t>jumlah bahan logistik kantor</t>
  </si>
  <si>
    <t>395 Kotak</t>
  </si>
  <si>
    <t>Jumlah Paket bahan logistik kantor yang disediakan</t>
  </si>
  <si>
    <t>12 paket</t>
  </si>
  <si>
    <t>5 Item</t>
  </si>
  <si>
    <t>Jumlah Paket Barang Cetakan dan Penggandaan yang disediakan</t>
  </si>
  <si>
    <t>Jumlah bahan bacaan dan Peraturan Perundang-undangan</t>
  </si>
  <si>
    <t>24 Surat Kabar</t>
  </si>
  <si>
    <t>Jumlah Dokumen Bahan Bacaan dan Peraturan Perundang-Undangan yang disediakan</t>
  </si>
  <si>
    <t>Jumlah Rapat Koordinasi dan Konsultasi</t>
  </si>
  <si>
    <t>45 Kali</t>
  </si>
  <si>
    <t>Jumlah Laporan Penyelenggaraan Rapat Koordinasi dan Konsultasi SKPD</t>
  </si>
  <si>
    <t>12 laporan</t>
  </si>
  <si>
    <t>Jumlah Kendaraan Dinas Roda empat/roda dua</t>
  </si>
  <si>
    <t>1 unit</t>
  </si>
  <si>
    <t>Jumlah Mebel</t>
  </si>
  <si>
    <t>2 paket</t>
  </si>
  <si>
    <t xml:space="preserve">Jumlah peralatan/mesin </t>
  </si>
  <si>
    <t>4 unit</t>
  </si>
  <si>
    <t>Jumlah Unit Peralatan dan Mesin Lainnya yang disediakan</t>
  </si>
  <si>
    <t>200 lembar</t>
  </si>
  <si>
    <t>Jumlah Laporan Penyediaan Jasa Surat Menyurat</t>
  </si>
  <si>
    <t>2 laporan</t>
  </si>
  <si>
    <t>Jumlah beban pemakaian telepon, pemakaian listrik, dan pemakaian air</t>
  </si>
  <si>
    <t>12 Kali</t>
  </si>
  <si>
    <t>Jumlah Laporan Penyediaan Jasa Komunikasi, Sumber Daya Air dan Listrik yang disediakan</t>
  </si>
  <si>
    <t>Jumlah Laporan Penyediaan Jasa Pelayanan Umum Kantor yang disediakan</t>
  </si>
  <si>
    <t>Jumlah kendaraan perorangan dinas atau kendaraan dinas jabatan</t>
  </si>
  <si>
    <t>Jumlah kendaraan perorangan dinas atau kendaraan dinas jabatan yang dipelihara dan dibayarkan Pajaknya</t>
  </si>
  <si>
    <t>jumlah peralatan mesin lainnya</t>
  </si>
  <si>
    <t>Jumlah peralatan mesin lainnya yang dipelihara</t>
  </si>
  <si>
    <t>jumlah gedung kantor/bangunan lainnya</t>
  </si>
  <si>
    <t>Jumlah gedung kantor/ bangunan lainnya yang  dipelihara/direhabilitasi</t>
  </si>
  <si>
    <t>2 Kegiatan</t>
  </si>
  <si>
    <t>Jumlah Laporan Koordinasi/Sinegi Perencanaan dan Pelaksanaan Kegiatan Pemerintahan dengan Perangkat Daerah dan Instansi Vertikal Terkait</t>
  </si>
  <si>
    <t>3 Laporan</t>
  </si>
  <si>
    <t>Jumlah Dokumen Perizinan Non Usaha yang Dilaksanakan</t>
  </si>
  <si>
    <t>Jumlah Laporan Peningkatan efektivitas Kegiatan Pemberdayaan Masyarakat di Wilayah Kecamatan</t>
  </si>
  <si>
    <t>8 Laporan</t>
  </si>
  <si>
    <t>Jumlah Sarana dan Prasarana Kelurahan yang terbangun</t>
  </si>
  <si>
    <t>Jumlah Kelompok/Lembaga/Organisasi Kemasyarakatan di Kelurahan</t>
  </si>
  <si>
    <t>Jumlah Pokmas dan Ormas yang melaksanakan Pemberdayaan Masyarakat di Kelurahan</t>
  </si>
  <si>
    <t>Jumlah desa yang difasilitasi administrasi tata pemerintahan desa</t>
  </si>
  <si>
    <t>Jumlah Dokumen yang difasilitasi dalam rangka Administrasi Tata Pemerintahan Desa</t>
  </si>
  <si>
    <t>9 Dokumen</t>
  </si>
  <si>
    <t>Fasilitasi Pelaksanaan Pemilihan Kepala Desa</t>
  </si>
  <si>
    <t>Jumlah Desa yang diFasilitasi dalam rangka Pemilihan Kepala Desa</t>
  </si>
  <si>
    <t>Jumlah Dokumen Fasilitasi dalam rangka Pemilihan Kepala Desa</t>
  </si>
  <si>
    <t>Kec. Tebing Tinggi</t>
  </si>
  <si>
    <t>11 orang</t>
  </si>
  <si>
    <t>11 orang/bulan</t>
  </si>
  <si>
    <t>21 Stell</t>
  </si>
  <si>
    <t>39 Kelompok</t>
  </si>
  <si>
    <t>39 Pokmas</t>
  </si>
  <si>
    <t>21 Paket</t>
  </si>
  <si>
    <t>Terlaksananya Fasilitasi Sinkronisasi Perencanaan Pembangunan Daerah Dengan Pembangunan Desa</t>
  </si>
  <si>
    <t>Jumlah Dokumen Sinkronisasi  Perencanaan Pembangunan Daerah dengan Pembangunan Desa</t>
  </si>
  <si>
    <t>Tersusunnya Dokumen Perencanaan Perangkat Daerah</t>
  </si>
  <si>
    <t>Jumlah Dokumen Perencanaan Perangkat Daerah</t>
  </si>
  <si>
    <t>Jumlah Dokumen Renstra, Ranwal Renja, Rancangan Renja, Rancangan Akhir Renja, Renja, Renja Perubahan</t>
  </si>
  <si>
    <t>6 paket</t>
  </si>
  <si>
    <t>25 paket</t>
  </si>
  <si>
    <t>400 paket</t>
  </si>
  <si>
    <t>6 unit</t>
  </si>
  <si>
    <t>3 Dokumen</t>
  </si>
  <si>
    <t>3 Desa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</si>
</sst>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_(* #,##0.00_);_(* \(#,##0.00\);_(* &quot;-&quot;_);_(@_)"/>
    <numFmt numFmtId="179" formatCode="_(* #,##0_);_(* \(#,##0\);_(* &quot;-&quot;??_);_(@_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_);_(* \(#,##0.0\);_(* &quot;-&quot;_);_(@_)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6.5"/>
      <name val="Tahoma"/>
      <family val="2"/>
    </font>
    <font>
      <b/>
      <sz val="10"/>
      <name val="Arial"/>
      <family val="2"/>
    </font>
    <font>
      <sz val="10"/>
      <name val="Arial Narrow"/>
      <family val="2"/>
    </font>
    <font>
      <sz val="6.5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Tahoma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6.5"/>
      <color indexed="8"/>
      <name val="Tahoma"/>
      <family val="2"/>
    </font>
    <font>
      <b/>
      <sz val="6.5"/>
      <color indexed="8"/>
      <name val="Tahoma"/>
      <family val="2"/>
    </font>
    <font>
      <b/>
      <sz val="6"/>
      <color indexed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5"/>
      <color indexed="8"/>
      <name val="Tahoma"/>
      <family val="2"/>
    </font>
    <font>
      <sz val="6.5"/>
      <color indexed="10"/>
      <name val="Tahoma"/>
      <family val="2"/>
    </font>
    <font>
      <b/>
      <sz val="6.5"/>
      <color indexed="10"/>
      <name val="Tahoma"/>
      <family val="2"/>
    </font>
    <font>
      <sz val="6"/>
      <color indexed="8"/>
      <name val="Tahoma"/>
      <family val="2"/>
    </font>
    <font>
      <i/>
      <sz val="6.5"/>
      <color indexed="8"/>
      <name val="Tahoma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.5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Tahoma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6.5"/>
      <color rgb="FF000000"/>
      <name val="Tahoma"/>
      <family val="2"/>
    </font>
    <font>
      <sz val="6.5"/>
      <color theme="1"/>
      <name val="Tahoma"/>
      <family val="2"/>
    </font>
    <font>
      <b/>
      <sz val="6.5"/>
      <color rgb="FF000000"/>
      <name val="Tahoma"/>
      <family val="2"/>
    </font>
    <font>
      <b/>
      <sz val="6"/>
      <color theme="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5"/>
      <color theme="1"/>
      <name val="Tahoma"/>
      <family val="2"/>
    </font>
    <font>
      <sz val="6.5"/>
      <color rgb="FFFF0000"/>
      <name val="Tahoma"/>
      <family val="2"/>
    </font>
    <font>
      <b/>
      <sz val="6.5"/>
      <color rgb="FFFF0000"/>
      <name val="Tahoma"/>
      <family val="2"/>
    </font>
    <font>
      <b/>
      <sz val="6.5"/>
      <color theme="1"/>
      <name val="Tahoma"/>
      <family val="2"/>
    </font>
    <font>
      <sz val="6"/>
      <color theme="1"/>
      <name val="Tahoma"/>
      <family val="2"/>
    </font>
    <font>
      <i/>
      <sz val="6.5"/>
      <color rgb="FF000000"/>
      <name val="Tahoma"/>
      <family val="2"/>
    </font>
    <font>
      <sz val="11"/>
      <color theme="1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i/>
      <sz val="10"/>
      <color rgb="FF000000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10.5"/>
      <color theme="1"/>
      <name val="Tahoma"/>
      <family val="2"/>
    </font>
    <font>
      <b/>
      <sz val="8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medium"/>
    </border>
    <border>
      <left style="thin"/>
      <right style="thin"/>
      <top style="dashed"/>
      <bottom style="dashed"/>
    </border>
    <border>
      <left style="medium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/>
      <top style="dotted"/>
      <bottom/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dashed"/>
    </border>
    <border>
      <left style="thin"/>
      <right/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medium"/>
      <top style="dotted"/>
      <bottom style="dashed"/>
    </border>
    <border>
      <left>
        <color indexed="63"/>
      </left>
      <right style="thin"/>
      <top style="dotted"/>
      <bottom style="dotted"/>
    </border>
    <border>
      <left/>
      <right style="thin"/>
      <top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 style="thin"/>
      <right/>
      <top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dashed"/>
      <bottom style="double"/>
    </border>
    <border>
      <left style="thin"/>
      <right style="thin"/>
      <top style="dashed"/>
      <bottom style="double"/>
    </border>
    <border>
      <left style="thin"/>
      <right/>
      <top style="dashed"/>
      <bottom style="double"/>
    </border>
    <border>
      <left>
        <color indexed="63"/>
      </left>
      <right/>
      <top style="dashed"/>
      <bottom style="double"/>
    </border>
    <border>
      <left style="thin"/>
      <right style="medium"/>
      <top style="dashed"/>
      <bottom style="double"/>
    </border>
    <border>
      <left style="thin"/>
      <right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dashed"/>
    </border>
    <border>
      <left>
        <color indexed="63"/>
      </left>
      <right style="thin"/>
      <top style="dashed"/>
      <bottom style="double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dashed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/>
    </border>
    <border>
      <left style="thin"/>
      <right>
        <color indexed="63"/>
      </right>
      <top style="double"/>
      <bottom>
        <color indexed="63"/>
      </bottom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medium"/>
      <top style="medium"/>
      <bottom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04">
    <xf numFmtId="0" fontId="0" fillId="0" borderId="0" xfId="0" applyFont="1" applyAlignment="1">
      <alignment/>
    </xf>
    <xf numFmtId="0" fontId="68" fillId="0" borderId="0" xfId="0" applyFont="1" applyAlignment="1">
      <alignment horizontal="justify"/>
    </xf>
    <xf numFmtId="0" fontId="69" fillId="0" borderId="10" xfId="0" applyFont="1" applyBorder="1" applyAlignment="1">
      <alignment vertical="center"/>
    </xf>
    <xf numFmtId="0" fontId="69" fillId="0" borderId="0" xfId="0" applyFont="1" applyAlignment="1">
      <alignment vertical="center"/>
    </xf>
    <xf numFmtId="3" fontId="70" fillId="0" borderId="10" xfId="0" applyNumberFormat="1" applyFont="1" applyBorder="1" applyAlignment="1">
      <alignment vertical="center"/>
    </xf>
    <xf numFmtId="0" fontId="71" fillId="0" borderId="11" xfId="0" applyFont="1" applyFill="1" applyBorder="1" applyAlignment="1">
      <alignment vertical="center" wrapText="1"/>
    </xf>
    <xf numFmtId="41" fontId="0" fillId="0" borderId="0" xfId="43" applyFont="1" applyAlignment="1">
      <alignment/>
    </xf>
    <xf numFmtId="41" fontId="69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41" fontId="69" fillId="0" borderId="0" xfId="43" applyFont="1" applyAlignment="1">
      <alignment/>
    </xf>
    <xf numFmtId="0" fontId="72" fillId="0" borderId="12" xfId="0" applyFont="1" applyFill="1" applyBorder="1" applyAlignment="1">
      <alignment vertical="center" wrapText="1"/>
    </xf>
    <xf numFmtId="0" fontId="72" fillId="0" borderId="11" xfId="0" applyFont="1" applyFill="1" applyBorder="1" applyAlignment="1">
      <alignment vertical="center" wrapText="1"/>
    </xf>
    <xf numFmtId="0" fontId="72" fillId="0" borderId="13" xfId="0" applyFont="1" applyFill="1" applyBorder="1" applyAlignment="1">
      <alignment vertical="center" wrapText="1"/>
    </xf>
    <xf numFmtId="0" fontId="71" fillId="0" borderId="0" xfId="0" applyFont="1" applyAlignment="1">
      <alignment wrapText="1"/>
    </xf>
    <xf numFmtId="0" fontId="71" fillId="0" borderId="14" xfId="0" applyFont="1" applyBorder="1" applyAlignment="1">
      <alignment wrapText="1"/>
    </xf>
    <xf numFmtId="9" fontId="73" fillId="5" borderId="15" xfId="0" applyNumberFormat="1" applyFont="1" applyFill="1" applyBorder="1" applyAlignment="1">
      <alignment horizontal="center" vertical="center" wrapText="1"/>
    </xf>
    <xf numFmtId="3" fontId="73" fillId="5" borderId="11" xfId="0" applyNumberFormat="1" applyFont="1" applyFill="1" applyBorder="1" applyAlignment="1">
      <alignment vertical="center" wrapText="1"/>
    </xf>
    <xf numFmtId="0" fontId="73" fillId="5" borderId="11" xfId="0" applyFont="1" applyFill="1" applyBorder="1" applyAlignment="1">
      <alignment vertical="center" wrapText="1"/>
    </xf>
    <xf numFmtId="0" fontId="71" fillId="5" borderId="11" xfId="0" applyFont="1" applyFill="1" applyBorder="1" applyAlignment="1">
      <alignment vertical="center" wrapText="1"/>
    </xf>
    <xf numFmtId="3" fontId="73" fillId="5" borderId="11" xfId="0" applyNumberFormat="1" applyFont="1" applyFill="1" applyBorder="1" applyAlignment="1">
      <alignment horizontal="right" vertical="center" wrapText="1"/>
    </xf>
    <xf numFmtId="0" fontId="73" fillId="5" borderId="16" xfId="0" applyFont="1" applyFill="1" applyBorder="1" applyAlignment="1">
      <alignment vertical="center" wrapText="1"/>
    </xf>
    <xf numFmtId="0" fontId="74" fillId="0" borderId="11" xfId="0" applyFont="1" applyFill="1" applyBorder="1" applyAlignment="1" quotePrefix="1">
      <alignment vertical="center" wrapText="1"/>
    </xf>
    <xf numFmtId="0" fontId="72" fillId="0" borderId="11" xfId="0" applyFont="1" applyFill="1" applyBorder="1" applyAlignment="1" quotePrefix="1">
      <alignment vertical="center" wrapText="1"/>
    </xf>
    <xf numFmtId="0" fontId="75" fillId="0" borderId="0" xfId="0" applyFont="1" applyAlignment="1">
      <alignment vertical="center"/>
    </xf>
    <xf numFmtId="0" fontId="76" fillId="0" borderId="0" xfId="0" applyFont="1" applyAlignment="1">
      <alignment/>
    </xf>
    <xf numFmtId="0" fontId="76" fillId="0" borderId="0" xfId="0" applyFont="1" applyAlignment="1">
      <alignment wrapText="1"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horizontal="left" vertical="center"/>
    </xf>
    <xf numFmtId="4" fontId="76" fillId="0" borderId="0" xfId="0" applyNumberFormat="1" applyFont="1" applyAlignment="1">
      <alignment horizontal="right" vertical="center"/>
    </xf>
    <xf numFmtId="0" fontId="75" fillId="0" borderId="0" xfId="0" applyFont="1" applyAlignment="1">
      <alignment horizontal="left"/>
    </xf>
    <xf numFmtId="0" fontId="76" fillId="0" borderId="0" xfId="0" applyFont="1" applyAlignment="1">
      <alignment horizontal="center"/>
    </xf>
    <xf numFmtId="4" fontId="76" fillId="0" borderId="0" xfId="0" applyNumberFormat="1" applyFont="1" applyAlignment="1">
      <alignment horizontal="right"/>
    </xf>
    <xf numFmtId="0" fontId="77" fillId="0" borderId="17" xfId="0" applyFont="1" applyBorder="1" applyAlignment="1">
      <alignment horizontal="center"/>
    </xf>
    <xf numFmtId="0" fontId="77" fillId="0" borderId="17" xfId="0" applyFont="1" applyBorder="1" applyAlignment="1">
      <alignment horizontal="center" wrapText="1"/>
    </xf>
    <xf numFmtId="1" fontId="77" fillId="0" borderId="17" xfId="0" applyNumberFormat="1" applyFont="1" applyBorder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Alignment="1">
      <alignment vertical="top"/>
    </xf>
    <xf numFmtId="0" fontId="4" fillId="0" borderId="18" xfId="0" applyFont="1" applyBorder="1" applyAlignment="1">
      <alignment vertical="top" wrapText="1"/>
    </xf>
    <xf numFmtId="0" fontId="78" fillId="0" borderId="18" xfId="0" applyFont="1" applyBorder="1" applyAlignment="1">
      <alignment vertical="top" wrapText="1"/>
    </xf>
    <xf numFmtId="4" fontId="78" fillId="0" borderId="18" xfId="0" applyNumberFormat="1" applyFont="1" applyBorder="1" applyAlignment="1">
      <alignment horizontal="center" vertical="top" wrapText="1"/>
    </xf>
    <xf numFmtId="9" fontId="4" fillId="0" borderId="18" xfId="0" applyNumberFormat="1" applyFont="1" applyBorder="1" applyAlignment="1">
      <alignment horizontal="right" vertical="top" wrapText="1"/>
    </xf>
    <xf numFmtId="4" fontId="78" fillId="0" borderId="18" xfId="0" applyNumberFormat="1" applyFont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0" fontId="79" fillId="0" borderId="19" xfId="0" applyFont="1" applyBorder="1" applyAlignment="1">
      <alignment vertical="top" wrapText="1"/>
    </xf>
    <xf numFmtId="0" fontId="0" fillId="0" borderId="19" xfId="0" applyBorder="1" applyAlignment="1">
      <alignment/>
    </xf>
    <xf numFmtId="3" fontId="79" fillId="0" borderId="19" xfId="0" applyNumberFormat="1" applyFont="1" applyBorder="1" applyAlignment="1">
      <alignment horizontal="right" vertical="top"/>
    </xf>
    <xf numFmtId="4" fontId="79" fillId="0" borderId="19" xfId="0" applyNumberFormat="1" applyFont="1" applyBorder="1" applyAlignment="1">
      <alignment horizontal="right" vertical="top"/>
    </xf>
    <xf numFmtId="0" fontId="79" fillId="0" borderId="0" xfId="0" applyFont="1" applyAlignment="1">
      <alignment vertical="top"/>
    </xf>
    <xf numFmtId="0" fontId="79" fillId="0" borderId="19" xfId="0" applyFont="1" applyBorder="1" applyAlignment="1">
      <alignment vertical="top"/>
    </xf>
    <xf numFmtId="0" fontId="4" fillId="0" borderId="19" xfId="0" applyFont="1" applyBorder="1" applyAlignment="1">
      <alignment vertical="top" wrapText="1"/>
    </xf>
    <xf numFmtId="0" fontId="78" fillId="0" borderId="19" xfId="0" applyFont="1" applyBorder="1" applyAlignment="1">
      <alignment vertical="top" wrapText="1"/>
    </xf>
    <xf numFmtId="4" fontId="78" fillId="0" borderId="19" xfId="0" applyNumberFormat="1" applyFont="1" applyBorder="1" applyAlignment="1">
      <alignment horizontal="center" vertical="top" wrapText="1"/>
    </xf>
    <xf numFmtId="4" fontId="78" fillId="0" borderId="19" xfId="0" applyNumberFormat="1" applyFont="1" applyBorder="1" applyAlignment="1">
      <alignment horizontal="right" vertical="top"/>
    </xf>
    <xf numFmtId="0" fontId="2" fillId="0" borderId="19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5" fillId="33" borderId="19" xfId="0" applyFont="1" applyFill="1" applyBorder="1" applyAlignment="1">
      <alignment vertical="top" wrapText="1"/>
    </xf>
    <xf numFmtId="0" fontId="79" fillId="0" borderId="19" xfId="0" applyFont="1" applyBorder="1" applyAlignment="1">
      <alignment horizontal="left" vertical="top" wrapText="1"/>
    </xf>
    <xf numFmtId="0" fontId="78" fillId="0" borderId="19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79" fillId="0" borderId="0" xfId="0" applyFont="1" applyAlignment="1">
      <alignment horizontal="left" vertical="top"/>
    </xf>
    <xf numFmtId="4" fontId="78" fillId="33" borderId="20" xfId="0" applyNumberFormat="1" applyFont="1" applyFill="1" applyBorder="1" applyAlignment="1">
      <alignment horizontal="right" vertical="center"/>
    </xf>
    <xf numFmtId="0" fontId="79" fillId="0" borderId="0" xfId="0" applyFont="1" applyAlignment="1">
      <alignment horizontal="left" vertical="center"/>
    </xf>
    <xf numFmtId="0" fontId="78" fillId="0" borderId="21" xfId="0" applyFont="1" applyBorder="1" applyAlignment="1">
      <alignment vertical="center"/>
    </xf>
    <xf numFmtId="4" fontId="79" fillId="0" borderId="19" xfId="0" applyNumberFormat="1" applyFont="1" applyBorder="1" applyAlignment="1">
      <alignment horizontal="center" vertical="top" wrapText="1"/>
    </xf>
    <xf numFmtId="0" fontId="78" fillId="0" borderId="19" xfId="0" applyFont="1" applyBorder="1" applyAlignment="1">
      <alignment horizontal="left" vertical="top" wrapText="1"/>
    </xf>
    <xf numFmtId="0" fontId="79" fillId="0" borderId="19" xfId="0" applyFont="1" applyBorder="1" applyAlignment="1" quotePrefix="1">
      <alignment vertical="top" wrapText="1"/>
    </xf>
    <xf numFmtId="3" fontId="78" fillId="0" borderId="19" xfId="0" applyNumberFormat="1" applyFont="1" applyBorder="1" applyAlignment="1">
      <alignment horizontal="right" vertical="top"/>
    </xf>
    <xf numFmtId="4" fontId="78" fillId="33" borderId="19" xfId="0" applyNumberFormat="1" applyFont="1" applyFill="1" applyBorder="1" applyAlignment="1">
      <alignment horizontal="right" vertical="center"/>
    </xf>
    <xf numFmtId="41" fontId="2" fillId="0" borderId="19" xfId="43" applyFont="1" applyBorder="1" applyAlignment="1">
      <alignment horizontal="right" vertical="top" wrapText="1"/>
    </xf>
    <xf numFmtId="41" fontId="79" fillId="0" borderId="19" xfId="43" applyFont="1" applyBorder="1" applyAlignment="1">
      <alignment horizontal="center" vertical="top"/>
    </xf>
    <xf numFmtId="41" fontId="78" fillId="0" borderId="19" xfId="43" applyFont="1" applyBorder="1" applyAlignment="1">
      <alignment horizontal="center" vertical="top"/>
    </xf>
    <xf numFmtId="41" fontId="79" fillId="0" borderId="19" xfId="43" applyFont="1" applyBorder="1" applyAlignment="1">
      <alignment horizontal="center" vertical="top" wrapText="1"/>
    </xf>
    <xf numFmtId="41" fontId="78" fillId="0" borderId="19" xfId="43" applyFont="1" applyBorder="1" applyAlignment="1">
      <alignment horizontal="center" vertical="top" wrapText="1"/>
    </xf>
    <xf numFmtId="41" fontId="78" fillId="0" borderId="19" xfId="43" applyFont="1" applyBorder="1" applyAlignment="1">
      <alignment vertical="center"/>
    </xf>
    <xf numFmtId="41" fontId="76" fillId="0" borderId="0" xfId="43" applyFont="1" applyAlignment="1">
      <alignment horizontal="center"/>
    </xf>
    <xf numFmtId="41" fontId="79" fillId="0" borderId="0" xfId="43" applyFont="1" applyAlignment="1">
      <alignment horizontal="center" vertical="top"/>
    </xf>
    <xf numFmtId="0" fontId="76" fillId="0" borderId="17" xfId="0" applyFont="1" applyBorder="1" applyAlignment="1">
      <alignment/>
    </xf>
    <xf numFmtId="0" fontId="79" fillId="0" borderId="17" xfId="0" applyFont="1" applyBorder="1" applyAlignment="1">
      <alignment horizontal="left" vertical="top" wrapText="1"/>
    </xf>
    <xf numFmtId="41" fontId="76" fillId="0" borderId="17" xfId="43" applyFont="1" applyBorder="1" applyAlignment="1">
      <alignment horizontal="center"/>
    </xf>
    <xf numFmtId="0" fontId="76" fillId="0" borderId="17" xfId="0" applyFont="1" applyBorder="1" applyAlignment="1">
      <alignment wrapText="1"/>
    </xf>
    <xf numFmtId="0" fontId="76" fillId="0" borderId="17" xfId="0" applyFont="1" applyBorder="1" applyAlignment="1">
      <alignment horizontal="center"/>
    </xf>
    <xf numFmtId="0" fontId="76" fillId="0" borderId="0" xfId="0" applyFont="1" applyAlignment="1">
      <alignment vertical="top"/>
    </xf>
    <xf numFmtId="0" fontId="78" fillId="0" borderId="19" xfId="0" applyFont="1" applyBorder="1" applyAlignment="1">
      <alignment vertical="top"/>
    </xf>
    <xf numFmtId="0" fontId="72" fillId="16" borderId="22" xfId="0" applyFont="1" applyFill="1" applyBorder="1" applyAlignment="1">
      <alignment horizontal="center" vertical="center" wrapText="1"/>
    </xf>
    <xf numFmtId="0" fontId="80" fillId="0" borderId="23" xfId="0" applyFont="1" applyBorder="1" applyAlignment="1">
      <alignment horizontal="center" vertical="center" wrapText="1"/>
    </xf>
    <xf numFmtId="0" fontId="71" fillId="13" borderId="24" xfId="0" applyFont="1" applyFill="1" applyBorder="1" applyAlignment="1">
      <alignment horizontal="center" vertical="center" wrapText="1"/>
    </xf>
    <xf numFmtId="0" fontId="81" fillId="13" borderId="25" xfId="0" applyFont="1" applyFill="1" applyBorder="1" applyAlignment="1">
      <alignment vertical="center" wrapText="1"/>
    </xf>
    <xf numFmtId="3" fontId="3" fillId="13" borderId="25" xfId="0" applyNumberFormat="1" applyFont="1" applyFill="1" applyBorder="1" applyAlignment="1">
      <alignment horizontal="right" vertical="center" wrapText="1"/>
    </xf>
    <xf numFmtId="3" fontId="3" fillId="13" borderId="26" xfId="0" applyNumberFormat="1" applyFont="1" applyFill="1" applyBorder="1" applyAlignment="1">
      <alignment horizontal="right" vertical="center" wrapText="1"/>
    </xf>
    <xf numFmtId="3" fontId="3" fillId="13" borderId="27" xfId="0" applyNumberFormat="1" applyFont="1" applyFill="1" applyBorder="1" applyAlignment="1">
      <alignment horizontal="right" vertical="center" wrapText="1"/>
    </xf>
    <xf numFmtId="3" fontId="3" fillId="13" borderId="28" xfId="0" applyNumberFormat="1" applyFont="1" applyFill="1" applyBorder="1" applyAlignment="1">
      <alignment horizontal="right" vertical="center" wrapText="1"/>
    </xf>
    <xf numFmtId="0" fontId="81" fillId="13" borderId="29" xfId="0" applyFont="1" applyFill="1" applyBorder="1" applyAlignment="1">
      <alignment vertical="center" wrapText="1"/>
    </xf>
    <xf numFmtId="0" fontId="71" fillId="12" borderId="30" xfId="0" applyFont="1" applyFill="1" applyBorder="1" applyAlignment="1">
      <alignment horizontal="center" vertical="center" wrapText="1"/>
    </xf>
    <xf numFmtId="0" fontId="73" fillId="12" borderId="25" xfId="0" applyFont="1" applyFill="1" applyBorder="1" applyAlignment="1">
      <alignment horizontal="left" vertical="center" wrapText="1"/>
    </xf>
    <xf numFmtId="0" fontId="82" fillId="12" borderId="31" xfId="0" applyFont="1" applyFill="1" applyBorder="1" applyAlignment="1">
      <alignment vertical="center" wrapText="1"/>
    </xf>
    <xf numFmtId="41" fontId="3" fillId="12" borderId="31" xfId="43" applyFont="1" applyFill="1" applyBorder="1" applyAlignment="1">
      <alignment horizontal="right" vertical="center" wrapText="1"/>
    </xf>
    <xf numFmtId="41" fontId="3" fillId="12" borderId="32" xfId="43" applyFont="1" applyFill="1" applyBorder="1" applyAlignment="1">
      <alignment horizontal="right" vertical="center" wrapText="1"/>
    </xf>
    <xf numFmtId="41" fontId="3" fillId="12" borderId="33" xfId="43" applyFont="1" applyFill="1" applyBorder="1" applyAlignment="1">
      <alignment horizontal="right" vertical="center" wrapText="1"/>
    </xf>
    <xf numFmtId="0" fontId="82" fillId="12" borderId="34" xfId="0" applyFont="1" applyFill="1" applyBorder="1" applyAlignment="1">
      <alignment vertical="center" wrapText="1"/>
    </xf>
    <xf numFmtId="0" fontId="72" fillId="0" borderId="35" xfId="0" applyFont="1" applyBorder="1" applyAlignment="1" quotePrefix="1">
      <alignment horizontal="center" vertical="center" wrapText="1"/>
    </xf>
    <xf numFmtId="0" fontId="71" fillId="0" borderId="15" xfId="0" applyFont="1" applyBorder="1" applyAlignment="1">
      <alignment vertical="center" wrapText="1"/>
    </xf>
    <xf numFmtId="9" fontId="71" fillId="0" borderId="15" xfId="0" applyNumberFormat="1" applyFont="1" applyBorder="1" applyAlignment="1">
      <alignment horizontal="center" vertical="center" wrapText="1"/>
    </xf>
    <xf numFmtId="41" fontId="71" fillId="0" borderId="15" xfId="43" applyFont="1" applyFill="1" applyBorder="1" applyAlignment="1">
      <alignment horizontal="right" vertical="center" wrapText="1"/>
    </xf>
    <xf numFmtId="41" fontId="71" fillId="0" borderId="36" xfId="43" applyFont="1" applyFill="1" applyBorder="1" applyAlignment="1">
      <alignment horizontal="right" vertical="center" wrapText="1"/>
    </xf>
    <xf numFmtId="41" fontId="71" fillId="0" borderId="37" xfId="43" applyFont="1" applyFill="1" applyBorder="1" applyAlignment="1">
      <alignment horizontal="right" vertical="center" wrapText="1"/>
    </xf>
    <xf numFmtId="0" fontId="71" fillId="0" borderId="38" xfId="0" applyFont="1" applyBorder="1" applyAlignment="1">
      <alignment vertical="center" wrapText="1"/>
    </xf>
    <xf numFmtId="0" fontId="72" fillId="0" borderId="30" xfId="0" applyFont="1" applyBorder="1" applyAlignment="1" quotePrefix="1">
      <alignment horizontal="center" vertical="center" wrapText="1"/>
    </xf>
    <xf numFmtId="0" fontId="71" fillId="0" borderId="31" xfId="0" applyFont="1" applyBorder="1" applyAlignment="1">
      <alignment vertical="center" wrapText="1"/>
    </xf>
    <xf numFmtId="9" fontId="71" fillId="0" borderId="31" xfId="0" applyNumberFormat="1" applyFont="1" applyBorder="1" applyAlignment="1">
      <alignment horizontal="center" vertical="center" wrapText="1"/>
    </xf>
    <xf numFmtId="3" fontId="71" fillId="0" borderId="31" xfId="0" applyNumberFormat="1" applyFont="1" applyBorder="1" applyAlignment="1">
      <alignment horizontal="right" vertical="center" wrapText="1"/>
    </xf>
    <xf numFmtId="3" fontId="71" fillId="0" borderId="32" xfId="0" applyNumberFormat="1" applyFont="1" applyBorder="1" applyAlignment="1">
      <alignment horizontal="right" vertical="center" wrapText="1"/>
    </xf>
    <xf numFmtId="3" fontId="71" fillId="0" borderId="33" xfId="0" applyNumberFormat="1" applyFont="1" applyBorder="1" applyAlignment="1">
      <alignment horizontal="right" vertical="center" wrapText="1"/>
    </xf>
    <xf numFmtId="0" fontId="71" fillId="0" borderId="34" xfId="0" applyFont="1" applyBorder="1" applyAlignment="1">
      <alignment vertical="center" wrapText="1"/>
    </xf>
    <xf numFmtId="0" fontId="73" fillId="5" borderId="30" xfId="0" applyFont="1" applyFill="1" applyBorder="1" applyAlignment="1">
      <alignment horizontal="center" vertical="center" wrapText="1"/>
    </xf>
    <xf numFmtId="0" fontId="73" fillId="5" borderId="25" xfId="0" applyFont="1" applyFill="1" applyBorder="1" applyAlignment="1">
      <alignment horizontal="left" vertical="center" wrapText="1"/>
    </xf>
    <xf numFmtId="0" fontId="82" fillId="5" borderId="31" xfId="0" applyFont="1" applyFill="1" applyBorder="1" applyAlignment="1">
      <alignment vertical="center" wrapText="1"/>
    </xf>
    <xf numFmtId="3" fontId="3" fillId="5" borderId="31" xfId="0" applyNumberFormat="1" applyFont="1" applyFill="1" applyBorder="1" applyAlignment="1">
      <alignment horizontal="right" vertical="center" wrapText="1"/>
    </xf>
    <xf numFmtId="3" fontId="3" fillId="5" borderId="32" xfId="0" applyNumberFormat="1" applyFont="1" applyFill="1" applyBorder="1" applyAlignment="1">
      <alignment horizontal="right" vertical="center" wrapText="1"/>
    </xf>
    <xf numFmtId="3" fontId="3" fillId="5" borderId="33" xfId="0" applyNumberFormat="1" applyFont="1" applyFill="1" applyBorder="1" applyAlignment="1">
      <alignment horizontal="right" vertical="center" wrapText="1"/>
    </xf>
    <xf numFmtId="0" fontId="82" fillId="5" borderId="34" xfId="0" applyFont="1" applyFill="1" applyBorder="1" applyAlignment="1">
      <alignment vertical="center" wrapText="1"/>
    </xf>
    <xf numFmtId="1" fontId="71" fillId="0" borderId="32" xfId="0" applyNumberFormat="1" applyFont="1" applyBorder="1" applyAlignment="1">
      <alignment horizontal="center" vertical="center" wrapText="1"/>
    </xf>
    <xf numFmtId="9" fontId="71" fillId="0" borderId="33" xfId="0" applyNumberFormat="1" applyFont="1" applyBorder="1" applyAlignment="1">
      <alignment horizontal="center" vertical="center" wrapText="1"/>
    </xf>
    <xf numFmtId="4" fontId="71" fillId="0" borderId="36" xfId="0" applyNumberFormat="1" applyFont="1" applyBorder="1" applyAlignment="1">
      <alignment horizontal="right" vertical="center" wrapText="1"/>
    </xf>
    <xf numFmtId="1" fontId="82" fillId="5" borderId="32" xfId="0" applyNumberFormat="1" applyFont="1" applyFill="1" applyBorder="1" applyAlignment="1">
      <alignment vertical="center" wrapText="1"/>
    </xf>
    <xf numFmtId="0" fontId="82" fillId="5" borderId="33" xfId="0" applyFont="1" applyFill="1" applyBorder="1" applyAlignment="1">
      <alignment vertical="center" wrapText="1"/>
    </xf>
    <xf numFmtId="3" fontId="71" fillId="33" borderId="15" xfId="0" applyNumberFormat="1" applyFont="1" applyFill="1" applyBorder="1" applyAlignment="1">
      <alignment horizontal="right" vertical="center" wrapText="1"/>
    </xf>
    <xf numFmtId="1" fontId="71" fillId="33" borderId="36" xfId="0" applyNumberFormat="1" applyFont="1" applyFill="1" applyBorder="1" applyAlignment="1">
      <alignment horizontal="center" vertical="center" wrapText="1"/>
    </xf>
    <xf numFmtId="9" fontId="71" fillId="33" borderId="33" xfId="0" applyNumberFormat="1" applyFont="1" applyFill="1" applyBorder="1" applyAlignment="1">
      <alignment horizontal="center" vertical="center" wrapText="1"/>
    </xf>
    <xf numFmtId="3" fontId="71" fillId="33" borderId="36" xfId="0" applyNumberFormat="1" applyFont="1" applyFill="1" applyBorder="1" applyAlignment="1">
      <alignment horizontal="right" vertical="center" wrapText="1"/>
    </xf>
    <xf numFmtId="1" fontId="71" fillId="0" borderId="38" xfId="0" applyNumberFormat="1" applyFont="1" applyBorder="1" applyAlignment="1">
      <alignment horizontal="center" vertical="center" wrapText="1"/>
    </xf>
    <xf numFmtId="3" fontId="71" fillId="0" borderId="15" xfId="0" applyNumberFormat="1" applyFont="1" applyBorder="1" applyAlignment="1">
      <alignment horizontal="right" vertical="center" wrapText="1"/>
    </xf>
    <xf numFmtId="1" fontId="71" fillId="0" borderId="36" xfId="0" applyNumberFormat="1" applyFont="1" applyBorder="1" applyAlignment="1">
      <alignment horizontal="center" vertical="center" wrapText="1"/>
    </xf>
    <xf numFmtId="9" fontId="71" fillId="0" borderId="39" xfId="0" applyNumberFormat="1" applyFont="1" applyBorder="1" applyAlignment="1">
      <alignment horizontal="center" vertical="center" wrapText="1"/>
    </xf>
    <xf numFmtId="3" fontId="71" fillId="0" borderId="36" xfId="0" applyNumberFormat="1" applyFont="1" applyBorder="1" applyAlignment="1">
      <alignment horizontal="right" vertical="center" wrapText="1"/>
    </xf>
    <xf numFmtId="0" fontId="72" fillId="0" borderId="12" xfId="0" applyFont="1" applyBorder="1" applyAlignment="1">
      <alignment vertical="center" wrapText="1"/>
    </xf>
    <xf numFmtId="0" fontId="71" fillId="0" borderId="11" xfId="0" applyFont="1" applyBorder="1" applyAlignment="1">
      <alignment vertical="center" wrapText="1"/>
    </xf>
    <xf numFmtId="3" fontId="71" fillId="0" borderId="11" xfId="0" applyNumberFormat="1" applyFont="1" applyBorder="1" applyAlignment="1">
      <alignment vertical="center" wrapText="1"/>
    </xf>
    <xf numFmtId="9" fontId="71" fillId="0" borderId="40" xfId="0" applyNumberFormat="1" applyFont="1" applyBorder="1" applyAlignment="1">
      <alignment horizontal="center" vertical="center" wrapText="1"/>
    </xf>
    <xf numFmtId="3" fontId="71" fillId="0" borderId="41" xfId="0" applyNumberFormat="1" applyFont="1" applyBorder="1" applyAlignment="1">
      <alignment vertical="center" wrapText="1"/>
    </xf>
    <xf numFmtId="1" fontId="71" fillId="0" borderId="42" xfId="0" applyNumberFormat="1" applyFont="1" applyBorder="1" applyAlignment="1">
      <alignment horizontal="center" vertical="center" wrapText="1"/>
    </xf>
    <xf numFmtId="0" fontId="72" fillId="5" borderId="12" xfId="0" applyFont="1" applyFill="1" applyBorder="1" applyAlignment="1">
      <alignment horizontal="center" vertical="center"/>
    </xf>
    <xf numFmtId="1" fontId="73" fillId="5" borderId="36" xfId="0" applyNumberFormat="1" applyFont="1" applyFill="1" applyBorder="1" applyAlignment="1">
      <alignment horizontal="center" vertical="center" wrapText="1"/>
    </xf>
    <xf numFmtId="9" fontId="73" fillId="5" borderId="40" xfId="0" applyNumberFormat="1" applyFont="1" applyFill="1" applyBorder="1" applyAlignment="1">
      <alignment horizontal="center" vertical="center" wrapText="1"/>
    </xf>
    <xf numFmtId="3" fontId="73" fillId="5" borderId="41" xfId="0" applyNumberFormat="1" applyFont="1" applyFill="1" applyBorder="1" applyAlignment="1">
      <alignment vertical="center" wrapText="1"/>
    </xf>
    <xf numFmtId="1" fontId="73" fillId="5" borderId="42" xfId="0" applyNumberFormat="1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71" fillId="0" borderId="15" xfId="0" applyNumberFormat="1" applyFont="1" applyBorder="1" applyAlignment="1">
      <alignment horizontal="center" vertical="center" wrapText="1"/>
    </xf>
    <xf numFmtId="1" fontId="71" fillId="0" borderId="40" xfId="0" applyNumberFormat="1" applyFont="1" applyBorder="1" applyAlignment="1">
      <alignment horizontal="center" vertical="center" wrapText="1"/>
    </xf>
    <xf numFmtId="41" fontId="71" fillId="0" borderId="15" xfId="43" applyFont="1" applyFill="1" applyBorder="1" applyAlignment="1">
      <alignment horizontal="center" vertical="center" wrapText="1"/>
    </xf>
    <xf numFmtId="1" fontId="71" fillId="0" borderId="36" xfId="43" applyNumberFormat="1" applyFont="1" applyFill="1" applyBorder="1" applyAlignment="1">
      <alignment horizontal="center" vertical="center" wrapText="1"/>
    </xf>
    <xf numFmtId="41" fontId="71" fillId="0" borderId="40" xfId="43" applyFont="1" applyFill="1" applyBorder="1" applyAlignment="1">
      <alignment horizontal="center" vertical="center" wrapText="1"/>
    </xf>
    <xf numFmtId="0" fontId="72" fillId="13" borderId="12" xfId="0" applyFont="1" applyFill="1" applyBorder="1" applyAlignment="1">
      <alignment vertical="center" wrapText="1"/>
    </xf>
    <xf numFmtId="9" fontId="73" fillId="13" borderId="15" xfId="0" applyNumberFormat="1" applyFont="1" applyFill="1" applyBorder="1" applyAlignment="1">
      <alignment horizontal="center" vertical="center" wrapText="1"/>
    </xf>
    <xf numFmtId="41" fontId="73" fillId="13" borderId="11" xfId="43" applyFont="1" applyFill="1" applyBorder="1" applyAlignment="1">
      <alignment vertical="center" wrapText="1"/>
    </xf>
    <xf numFmtId="1" fontId="73" fillId="13" borderId="36" xfId="0" applyNumberFormat="1" applyFont="1" applyFill="1" applyBorder="1" applyAlignment="1">
      <alignment horizontal="center" vertical="center" wrapText="1"/>
    </xf>
    <xf numFmtId="9" fontId="73" fillId="13" borderId="40" xfId="0" applyNumberFormat="1" applyFont="1" applyFill="1" applyBorder="1" applyAlignment="1">
      <alignment horizontal="center" vertical="center" wrapText="1"/>
    </xf>
    <xf numFmtId="41" fontId="73" fillId="13" borderId="41" xfId="43" applyFont="1" applyFill="1" applyBorder="1" applyAlignment="1">
      <alignment vertical="center" wrapText="1"/>
    </xf>
    <xf numFmtId="1" fontId="73" fillId="13" borderId="42" xfId="0" applyNumberFormat="1" applyFont="1" applyFill="1" applyBorder="1" applyAlignment="1">
      <alignment horizontal="center" vertical="center" wrapText="1"/>
    </xf>
    <xf numFmtId="0" fontId="72" fillId="5" borderId="12" xfId="0" applyFont="1" applyFill="1" applyBorder="1" applyAlignment="1">
      <alignment vertical="center" wrapText="1"/>
    </xf>
    <xf numFmtId="9" fontId="71" fillId="5" borderId="15" xfId="0" applyNumberFormat="1" applyFont="1" applyFill="1" applyBorder="1" applyAlignment="1">
      <alignment horizontal="center" vertical="center" wrapText="1"/>
    </xf>
    <xf numFmtId="41" fontId="71" fillId="5" borderId="11" xfId="43" applyFont="1" applyFill="1" applyBorder="1" applyAlignment="1">
      <alignment vertical="center" wrapText="1"/>
    </xf>
    <xf numFmtId="1" fontId="71" fillId="5" borderId="36" xfId="0" applyNumberFormat="1" applyFont="1" applyFill="1" applyBorder="1" applyAlignment="1">
      <alignment horizontal="center" vertical="center" wrapText="1"/>
    </xf>
    <xf numFmtId="9" fontId="71" fillId="5" borderId="40" xfId="0" applyNumberFormat="1" applyFont="1" applyFill="1" applyBorder="1" applyAlignment="1">
      <alignment horizontal="center" vertical="center" wrapText="1"/>
    </xf>
    <xf numFmtId="41" fontId="71" fillId="5" borderId="41" xfId="43" applyFont="1" applyFill="1" applyBorder="1" applyAlignment="1">
      <alignment vertical="center" wrapText="1"/>
    </xf>
    <xf numFmtId="1" fontId="71" fillId="5" borderId="42" xfId="0" applyNumberFormat="1" applyFont="1" applyFill="1" applyBorder="1" applyAlignment="1">
      <alignment horizontal="center" vertical="center" wrapText="1"/>
    </xf>
    <xf numFmtId="41" fontId="71" fillId="0" borderId="11" xfId="43" applyFont="1" applyFill="1" applyBorder="1" applyAlignment="1">
      <alignment vertical="center" wrapText="1"/>
    </xf>
    <xf numFmtId="41" fontId="71" fillId="0" borderId="41" xfId="43" applyFont="1" applyFill="1" applyBorder="1" applyAlignment="1">
      <alignment vertical="center" wrapText="1"/>
    </xf>
    <xf numFmtId="1" fontId="71" fillId="0" borderId="41" xfId="0" applyNumberFormat="1" applyFont="1" applyBorder="1" applyAlignment="1">
      <alignment vertical="center" wrapText="1"/>
    </xf>
    <xf numFmtId="0" fontId="71" fillId="0" borderId="13" xfId="0" applyFont="1" applyBorder="1" applyAlignment="1">
      <alignment vertical="center" wrapText="1"/>
    </xf>
    <xf numFmtId="0" fontId="72" fillId="13" borderId="12" xfId="0" applyFont="1" applyFill="1" applyBorder="1" applyAlignment="1">
      <alignment horizontal="center" vertical="center" wrapText="1"/>
    </xf>
    <xf numFmtId="0" fontId="71" fillId="13" borderId="11" xfId="0" applyFont="1" applyFill="1" applyBorder="1" applyAlignment="1">
      <alignment horizontal="center" vertical="center" wrapText="1"/>
    </xf>
    <xf numFmtId="3" fontId="73" fillId="13" borderId="11" xfId="0" applyNumberFormat="1" applyFont="1" applyFill="1" applyBorder="1" applyAlignment="1">
      <alignment horizontal="right" vertical="center" wrapText="1"/>
    </xf>
    <xf numFmtId="1" fontId="71" fillId="13" borderId="41" xfId="0" applyNumberFormat="1" applyFont="1" applyFill="1" applyBorder="1" applyAlignment="1">
      <alignment horizontal="center" vertical="center" wrapText="1"/>
    </xf>
    <xf numFmtId="0" fontId="71" fillId="13" borderId="13" xfId="0" applyFont="1" applyFill="1" applyBorder="1" applyAlignment="1">
      <alignment horizontal="center" vertical="center" wrapText="1"/>
    </xf>
    <xf numFmtId="3" fontId="73" fillId="13" borderId="41" xfId="0" applyNumberFormat="1" applyFont="1" applyFill="1" applyBorder="1" applyAlignment="1">
      <alignment horizontal="right" vertical="center" wrapText="1"/>
    </xf>
    <xf numFmtId="1" fontId="71" fillId="13" borderId="42" xfId="0" applyNumberFormat="1" applyFont="1" applyFill="1" applyBorder="1" applyAlignment="1">
      <alignment horizontal="center" vertical="center" wrapText="1"/>
    </xf>
    <xf numFmtId="0" fontId="72" fillId="5" borderId="12" xfId="0" applyFont="1" applyFill="1" applyBorder="1" applyAlignment="1">
      <alignment horizontal="center" vertical="center" wrapText="1"/>
    </xf>
    <xf numFmtId="0" fontId="73" fillId="5" borderId="11" xfId="0" applyFont="1" applyFill="1" applyBorder="1" applyAlignment="1">
      <alignment horizontal="left" vertical="center" wrapText="1"/>
    </xf>
    <xf numFmtId="3" fontId="73" fillId="5" borderId="41" xfId="0" applyNumberFormat="1" applyFont="1" applyFill="1" applyBorder="1" applyAlignment="1">
      <alignment horizontal="right" vertical="center" wrapText="1"/>
    </xf>
    <xf numFmtId="0" fontId="72" fillId="0" borderId="12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left" vertical="center" wrapText="1"/>
    </xf>
    <xf numFmtId="3" fontId="71" fillId="0" borderId="11" xfId="0" applyNumberFormat="1" applyFont="1" applyBorder="1" applyAlignment="1">
      <alignment horizontal="right" vertical="center" wrapText="1"/>
    </xf>
    <xf numFmtId="3" fontId="71" fillId="0" borderId="41" xfId="0" applyNumberFormat="1" applyFont="1" applyBorder="1" applyAlignment="1">
      <alignment horizontal="right" vertical="center" wrapText="1"/>
    </xf>
    <xf numFmtId="41" fontId="71" fillId="0" borderId="11" xfId="43" applyFont="1" applyFill="1" applyBorder="1" applyAlignment="1">
      <alignment horizontal="right" vertical="center" wrapText="1"/>
    </xf>
    <xf numFmtId="41" fontId="71" fillId="0" borderId="41" xfId="43" applyFont="1" applyFill="1" applyBorder="1" applyAlignment="1">
      <alignment horizontal="right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right" vertical="center" wrapText="1"/>
    </xf>
    <xf numFmtId="1" fontId="71" fillId="0" borderId="41" xfId="0" applyNumberFormat="1" applyFont="1" applyBorder="1" applyAlignment="1">
      <alignment horizontal="right" vertical="center" wrapText="1"/>
    </xf>
    <xf numFmtId="0" fontId="71" fillId="0" borderId="13" xfId="0" applyFont="1" applyBorder="1" applyAlignment="1">
      <alignment horizontal="left" vertical="center" wrapText="1"/>
    </xf>
    <xf numFmtId="0" fontId="71" fillId="0" borderId="16" xfId="0" applyFont="1" applyBorder="1" applyAlignment="1">
      <alignment vertical="center" wrapText="1"/>
    </xf>
    <xf numFmtId="1" fontId="71" fillId="0" borderId="43" xfId="0" applyNumberFormat="1" applyFont="1" applyBorder="1" applyAlignment="1">
      <alignment vertical="center" wrapText="1"/>
    </xf>
    <xf numFmtId="0" fontId="71" fillId="0" borderId="40" xfId="0" applyFont="1" applyBorder="1" applyAlignment="1">
      <alignment vertical="center" wrapText="1"/>
    </xf>
    <xf numFmtId="3" fontId="73" fillId="13" borderId="11" xfId="0" applyNumberFormat="1" applyFont="1" applyFill="1" applyBorder="1" applyAlignment="1">
      <alignment vertical="center" wrapText="1"/>
    </xf>
    <xf numFmtId="3" fontId="73" fillId="13" borderId="41" xfId="0" applyNumberFormat="1" applyFont="1" applyFill="1" applyBorder="1" applyAlignment="1">
      <alignment vertical="center" wrapText="1"/>
    </xf>
    <xf numFmtId="0" fontId="71" fillId="5" borderId="16" xfId="0" applyFont="1" applyFill="1" applyBorder="1" applyAlignment="1">
      <alignment vertical="center" wrapText="1"/>
    </xf>
    <xf numFmtId="3" fontId="71" fillId="5" borderId="11" xfId="0" applyNumberFormat="1" applyFont="1" applyFill="1" applyBorder="1" applyAlignment="1">
      <alignment horizontal="right" vertical="center" wrapText="1"/>
    </xf>
    <xf numFmtId="1" fontId="71" fillId="5" borderId="43" xfId="0" applyNumberFormat="1" applyFont="1" applyFill="1" applyBorder="1" applyAlignment="1">
      <alignment vertical="center" wrapText="1"/>
    </xf>
    <xf numFmtId="0" fontId="71" fillId="5" borderId="40" xfId="0" applyFont="1" applyFill="1" applyBorder="1" applyAlignment="1">
      <alignment vertical="center" wrapText="1"/>
    </xf>
    <xf numFmtId="3" fontId="71" fillId="5" borderId="41" xfId="0" applyNumberFormat="1" applyFont="1" applyFill="1" applyBorder="1" applyAlignment="1">
      <alignment horizontal="right" vertical="center" wrapText="1"/>
    </xf>
    <xf numFmtId="0" fontId="72" fillId="0" borderId="12" xfId="0" applyFont="1" applyBorder="1" applyAlignment="1" quotePrefix="1">
      <alignment horizontal="center" vertical="center" wrapText="1"/>
    </xf>
    <xf numFmtId="0" fontId="73" fillId="13" borderId="16" xfId="0" applyFont="1" applyFill="1" applyBorder="1" applyAlignment="1">
      <alignment vertical="center" wrapText="1"/>
    </xf>
    <xf numFmtId="1" fontId="73" fillId="13" borderId="43" xfId="0" applyNumberFormat="1" applyFont="1" applyFill="1" applyBorder="1" applyAlignment="1">
      <alignment vertical="center" wrapText="1"/>
    </xf>
    <xf numFmtId="0" fontId="73" fillId="13" borderId="40" xfId="0" applyFont="1" applyFill="1" applyBorder="1" applyAlignment="1">
      <alignment vertical="center" wrapText="1"/>
    </xf>
    <xf numFmtId="1" fontId="73" fillId="5" borderId="43" xfId="0" applyNumberFormat="1" applyFont="1" applyFill="1" applyBorder="1" applyAlignment="1">
      <alignment vertical="center" wrapText="1"/>
    </xf>
    <xf numFmtId="0" fontId="73" fillId="5" borderId="40" xfId="0" applyFont="1" applyFill="1" applyBorder="1" applyAlignment="1">
      <alignment vertical="center" wrapText="1"/>
    </xf>
    <xf numFmtId="3" fontId="73" fillId="0" borderId="11" xfId="0" applyNumberFormat="1" applyFont="1" applyBorder="1" applyAlignment="1">
      <alignment horizontal="right" vertical="center" wrapText="1"/>
    </xf>
    <xf numFmtId="3" fontId="73" fillId="0" borderId="41" xfId="0" applyNumberFormat="1" applyFont="1" applyBorder="1" applyAlignment="1">
      <alignment horizontal="right" vertical="center" wrapText="1"/>
    </xf>
    <xf numFmtId="1" fontId="73" fillId="5" borderId="41" xfId="0" applyNumberFormat="1" applyFont="1" applyFill="1" applyBorder="1" applyAlignment="1">
      <alignment horizontal="center" vertical="center" wrapText="1"/>
    </xf>
    <xf numFmtId="41" fontId="71" fillId="0" borderId="40" xfId="43" applyFont="1" applyFill="1" applyBorder="1" applyAlignment="1">
      <alignment horizontal="left" vertical="center" wrapText="1"/>
    </xf>
    <xf numFmtId="0" fontId="71" fillId="0" borderId="41" xfId="0" applyFont="1" applyBorder="1" applyAlignment="1">
      <alignment wrapText="1"/>
    </xf>
    <xf numFmtId="41" fontId="71" fillId="0" borderId="44" xfId="43" applyFont="1" applyFill="1" applyBorder="1" applyAlignment="1">
      <alignment horizontal="right" vertical="center" wrapText="1"/>
    </xf>
    <xf numFmtId="0" fontId="71" fillId="0" borderId="42" xfId="0" applyFont="1" applyBorder="1" applyAlignment="1">
      <alignment vertical="center" wrapText="1"/>
    </xf>
    <xf numFmtId="0" fontId="72" fillId="0" borderId="45" xfId="0" applyFont="1" applyBorder="1" applyAlignment="1">
      <alignment horizontal="center" vertical="center" wrapText="1"/>
    </xf>
    <xf numFmtId="0" fontId="71" fillId="0" borderId="46" xfId="0" applyFont="1" applyBorder="1" applyAlignment="1">
      <alignment vertical="center" wrapText="1"/>
    </xf>
    <xf numFmtId="0" fontId="71" fillId="0" borderId="46" xfId="0" applyFont="1" applyBorder="1" applyAlignment="1">
      <alignment horizontal="center" vertical="center" wrapText="1"/>
    </xf>
    <xf numFmtId="3" fontId="71" fillId="0" borderId="46" xfId="0" applyNumberFormat="1" applyFont="1" applyBorder="1" applyAlignment="1">
      <alignment horizontal="right" vertical="center" wrapText="1"/>
    </xf>
    <xf numFmtId="3" fontId="71" fillId="0" borderId="47" xfId="0" applyNumberFormat="1" applyFont="1" applyBorder="1" applyAlignment="1">
      <alignment horizontal="right" vertical="center" wrapText="1"/>
    </xf>
    <xf numFmtId="3" fontId="71" fillId="0" borderId="48" xfId="0" applyNumberFormat="1" applyFont="1" applyBorder="1" applyAlignment="1">
      <alignment horizontal="right" vertical="center" wrapText="1"/>
    </xf>
    <xf numFmtId="0" fontId="71" fillId="0" borderId="49" xfId="0" applyFont="1" applyBorder="1" applyAlignment="1">
      <alignment horizontal="center" vertical="center" wrapText="1"/>
    </xf>
    <xf numFmtId="3" fontId="70" fillId="0" borderId="50" xfId="0" applyNumberFormat="1" applyFont="1" applyBorder="1" applyAlignment="1">
      <alignment vertical="center"/>
    </xf>
    <xf numFmtId="3" fontId="70" fillId="0" borderId="51" xfId="0" applyNumberFormat="1" applyFont="1" applyBorder="1" applyAlignment="1">
      <alignment vertical="center"/>
    </xf>
    <xf numFmtId="4" fontId="71" fillId="0" borderId="10" xfId="0" applyNumberFormat="1" applyFont="1" applyBorder="1" applyAlignment="1">
      <alignment horizontal="right" vertical="center" wrapText="1"/>
    </xf>
    <xf numFmtId="0" fontId="69" fillId="0" borderId="52" xfId="0" applyFont="1" applyBorder="1" applyAlignment="1">
      <alignment vertical="center"/>
    </xf>
    <xf numFmtId="0" fontId="83" fillId="13" borderId="24" xfId="0" applyFont="1" applyFill="1" applyBorder="1" applyAlignment="1">
      <alignment horizontal="center" vertical="center" wrapText="1"/>
    </xf>
    <xf numFmtId="0" fontId="83" fillId="13" borderId="39" xfId="0" applyFont="1" applyFill="1" applyBorder="1" applyAlignment="1">
      <alignment horizontal="center" vertical="center" wrapText="1"/>
    </xf>
    <xf numFmtId="0" fontId="83" fillId="13" borderId="25" xfId="0" applyFont="1" applyFill="1" applyBorder="1" applyAlignment="1">
      <alignment horizontal="center" vertical="center" wrapText="1"/>
    </xf>
    <xf numFmtId="0" fontId="74" fillId="13" borderId="25" xfId="0" applyFont="1" applyFill="1" applyBorder="1" applyAlignment="1" quotePrefix="1">
      <alignment horizontal="center" vertical="center" wrapText="1"/>
    </xf>
    <xf numFmtId="0" fontId="73" fillId="13" borderId="25" xfId="0" applyFont="1" applyFill="1" applyBorder="1" applyAlignment="1">
      <alignment horizontal="center" vertical="center" wrapText="1"/>
    </xf>
    <xf numFmtId="3" fontId="3" fillId="13" borderId="25" xfId="0" applyNumberFormat="1" applyFont="1" applyFill="1" applyBorder="1" applyAlignment="1">
      <alignment vertical="center" wrapText="1"/>
    </xf>
    <xf numFmtId="3" fontId="3" fillId="13" borderId="39" xfId="0" applyNumberFormat="1" applyFont="1" applyFill="1" applyBorder="1" applyAlignment="1">
      <alignment horizontal="right" vertical="center" wrapText="1"/>
    </xf>
    <xf numFmtId="3" fontId="3" fillId="13" borderId="29" xfId="0" applyNumberFormat="1" applyFont="1" applyFill="1" applyBorder="1" applyAlignment="1">
      <alignment vertical="center" wrapText="1"/>
    </xf>
    <xf numFmtId="0" fontId="83" fillId="10" borderId="30" xfId="0" applyFont="1" applyFill="1" applyBorder="1" applyAlignment="1">
      <alignment horizontal="center" vertical="center" wrapText="1"/>
    </xf>
    <xf numFmtId="0" fontId="83" fillId="10" borderId="33" xfId="0" applyFont="1" applyFill="1" applyBorder="1" applyAlignment="1">
      <alignment horizontal="center" vertical="center" wrapText="1"/>
    </xf>
    <xf numFmtId="0" fontId="83" fillId="10" borderId="31" xfId="0" applyFont="1" applyFill="1" applyBorder="1" applyAlignment="1">
      <alignment horizontal="center" vertical="center" wrapText="1"/>
    </xf>
    <xf numFmtId="20" fontId="74" fillId="10" borderId="31" xfId="0" applyNumberFormat="1" applyFont="1" applyFill="1" applyBorder="1" applyAlignment="1" quotePrefix="1">
      <alignment horizontal="center" vertical="center" wrapText="1"/>
    </xf>
    <xf numFmtId="0" fontId="73" fillId="10" borderId="31" xfId="0" applyFont="1" applyFill="1" applyBorder="1" applyAlignment="1">
      <alignment horizontal="center" vertical="center" wrapText="1"/>
    </xf>
    <xf numFmtId="0" fontId="73" fillId="10" borderId="25" xfId="0" applyFont="1" applyFill="1" applyBorder="1" applyAlignment="1">
      <alignment horizontal="left" vertical="center" wrapText="1"/>
    </xf>
    <xf numFmtId="3" fontId="3" fillId="10" borderId="31" xfId="0" applyNumberFormat="1" applyFont="1" applyFill="1" applyBorder="1" applyAlignment="1">
      <alignment horizontal="right" vertical="center" wrapText="1"/>
    </xf>
    <xf numFmtId="3" fontId="3" fillId="10" borderId="32" xfId="0" applyNumberFormat="1" applyFont="1" applyFill="1" applyBorder="1" applyAlignment="1">
      <alignment horizontal="right" vertical="center" wrapText="1"/>
    </xf>
    <xf numFmtId="3" fontId="73" fillId="10" borderId="11" xfId="0" applyNumberFormat="1" applyFont="1" applyFill="1" applyBorder="1" applyAlignment="1">
      <alignment vertical="center" wrapText="1"/>
    </xf>
    <xf numFmtId="3" fontId="3" fillId="10" borderId="33" xfId="0" applyNumberFormat="1" applyFont="1" applyFill="1" applyBorder="1" applyAlignment="1">
      <alignment horizontal="right" vertical="center" wrapText="1"/>
    </xf>
    <xf numFmtId="3" fontId="73" fillId="10" borderId="42" xfId="0" applyNumberFormat="1" applyFont="1" applyFill="1" applyBorder="1" applyAlignment="1">
      <alignment vertical="center" wrapText="1"/>
    </xf>
    <xf numFmtId="0" fontId="72" fillId="0" borderId="35" xfId="0" applyFont="1" applyBorder="1" applyAlignment="1">
      <alignment horizontal="center" vertical="center" wrapText="1"/>
    </xf>
    <xf numFmtId="0" fontId="72" fillId="0" borderId="37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20" fontId="84" fillId="0" borderId="15" xfId="0" applyNumberFormat="1" applyFont="1" applyBorder="1" applyAlignment="1" quotePrefix="1">
      <alignment horizontal="center" vertical="center" wrapText="1"/>
    </xf>
    <xf numFmtId="0" fontId="72" fillId="0" borderId="15" xfId="0" applyFont="1" applyBorder="1" applyAlignment="1" quotePrefix="1">
      <alignment horizontal="center" vertical="center" wrapText="1"/>
    </xf>
    <xf numFmtId="3" fontId="71" fillId="0" borderId="15" xfId="0" applyNumberFormat="1" applyFont="1" applyBorder="1" applyAlignment="1">
      <alignment vertical="center" wrapText="1"/>
    </xf>
    <xf numFmtId="3" fontId="71" fillId="0" borderId="37" xfId="0" applyNumberFormat="1" applyFont="1" applyBorder="1" applyAlignment="1">
      <alignment horizontal="right" vertical="center" wrapText="1"/>
    </xf>
    <xf numFmtId="3" fontId="71" fillId="0" borderId="38" xfId="0" applyNumberFormat="1" applyFont="1" applyBorder="1" applyAlignment="1">
      <alignment vertical="center" wrapText="1"/>
    </xf>
    <xf numFmtId="0" fontId="72" fillId="0" borderId="13" xfId="0" applyFont="1" applyBorder="1" applyAlignment="1">
      <alignment vertical="center" wrapText="1"/>
    </xf>
    <xf numFmtId="0" fontId="72" fillId="0" borderId="11" xfId="0" applyFont="1" applyBorder="1" applyAlignment="1">
      <alignment vertical="center" wrapText="1"/>
    </xf>
    <xf numFmtId="0" fontId="74" fillId="0" borderId="11" xfId="0" applyFont="1" applyBorder="1" applyAlignment="1">
      <alignment vertical="center" wrapText="1"/>
    </xf>
    <xf numFmtId="3" fontId="71" fillId="0" borderId="13" xfId="0" applyNumberFormat="1" applyFont="1" applyBorder="1" applyAlignment="1">
      <alignment vertical="center" wrapText="1"/>
    </xf>
    <xf numFmtId="0" fontId="83" fillId="10" borderId="12" xfId="0" applyFont="1" applyFill="1" applyBorder="1" applyAlignment="1">
      <alignment horizontal="center" vertical="center"/>
    </xf>
    <xf numFmtId="0" fontId="83" fillId="10" borderId="13" xfId="0" applyFont="1" applyFill="1" applyBorder="1" applyAlignment="1">
      <alignment horizontal="center" vertical="center"/>
    </xf>
    <xf numFmtId="0" fontId="83" fillId="10" borderId="11" xfId="0" applyFont="1" applyFill="1" applyBorder="1" applyAlignment="1">
      <alignment horizontal="center" vertical="center"/>
    </xf>
    <xf numFmtId="20" fontId="74" fillId="10" borderId="11" xfId="0" applyNumberFormat="1" applyFont="1" applyFill="1" applyBorder="1" applyAlignment="1" quotePrefix="1">
      <alignment horizontal="center" vertical="center"/>
    </xf>
    <xf numFmtId="0" fontId="73" fillId="10" borderId="11" xfId="0" applyFont="1" applyFill="1" applyBorder="1" applyAlignment="1">
      <alignment vertical="center" wrapText="1"/>
    </xf>
    <xf numFmtId="3" fontId="73" fillId="10" borderId="41" xfId="0" applyNumberFormat="1" applyFont="1" applyFill="1" applyBorder="1" applyAlignment="1">
      <alignment vertical="center" wrapText="1"/>
    </xf>
    <xf numFmtId="3" fontId="73" fillId="10" borderId="13" xfId="0" applyNumberFormat="1" applyFont="1" applyFill="1" applyBorder="1" applyAlignment="1">
      <alignment vertical="center" wrapText="1"/>
    </xf>
    <xf numFmtId="0" fontId="72" fillId="0" borderId="13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84" fillId="0" borderId="11" xfId="0" applyFont="1" applyBorder="1" applyAlignment="1" quotePrefix="1">
      <alignment horizontal="center" vertical="center"/>
    </xf>
    <xf numFmtId="0" fontId="74" fillId="10" borderId="11" xfId="0" applyFont="1" applyFill="1" applyBorder="1" applyAlignment="1" quotePrefix="1">
      <alignment horizontal="center" vertical="center"/>
    </xf>
    <xf numFmtId="0" fontId="72" fillId="0" borderId="11" xfId="0" applyFont="1" applyBorder="1" applyAlignment="1" quotePrefix="1">
      <alignment horizontal="center" vertical="center"/>
    </xf>
    <xf numFmtId="3" fontId="71" fillId="0" borderId="43" xfId="0" applyNumberFormat="1" applyFont="1" applyBorder="1" applyAlignment="1">
      <alignment horizontal="right" vertical="center" wrapText="1"/>
    </xf>
    <xf numFmtId="3" fontId="71" fillId="0" borderId="16" xfId="0" applyNumberFormat="1" applyFont="1" applyBorder="1" applyAlignment="1">
      <alignment vertical="center" wrapText="1"/>
    </xf>
    <xf numFmtId="3" fontId="71" fillId="0" borderId="53" xfId="0" applyNumberFormat="1" applyFont="1" applyBorder="1" applyAlignment="1">
      <alignment vertical="center" wrapText="1"/>
    </xf>
    <xf numFmtId="0" fontId="84" fillId="0" borderId="11" xfId="0" applyFont="1" applyBorder="1" applyAlignment="1">
      <alignment horizontal="center" vertical="center"/>
    </xf>
    <xf numFmtId="0" fontId="85" fillId="0" borderId="11" xfId="0" applyFont="1" applyBorder="1" applyAlignment="1">
      <alignment vertical="center" wrapText="1"/>
    </xf>
    <xf numFmtId="0" fontId="71" fillId="0" borderId="11" xfId="0" applyFont="1" applyBorder="1" applyAlignment="1">
      <alignment vertical="center"/>
    </xf>
    <xf numFmtId="0" fontId="83" fillId="13" borderId="12" xfId="0" applyFont="1" applyFill="1" applyBorder="1" applyAlignment="1">
      <alignment vertical="center" wrapText="1"/>
    </xf>
    <xf numFmtId="0" fontId="83" fillId="13" borderId="13" xfId="0" applyFont="1" applyFill="1" applyBorder="1" applyAlignment="1">
      <alignment vertical="center" wrapText="1"/>
    </xf>
    <xf numFmtId="0" fontId="83" fillId="13" borderId="11" xfId="0" applyFont="1" applyFill="1" applyBorder="1" applyAlignment="1">
      <alignment vertical="center" wrapText="1"/>
    </xf>
    <xf numFmtId="0" fontId="74" fillId="13" borderId="11" xfId="0" applyFont="1" applyFill="1" applyBorder="1" applyAlignment="1">
      <alignment vertical="center" wrapText="1"/>
    </xf>
    <xf numFmtId="3" fontId="73" fillId="13" borderId="13" xfId="0" applyNumberFormat="1" applyFont="1" applyFill="1" applyBorder="1" applyAlignment="1">
      <alignment vertical="center" wrapText="1"/>
    </xf>
    <xf numFmtId="3" fontId="73" fillId="13" borderId="42" xfId="0" applyNumberFormat="1" applyFont="1" applyFill="1" applyBorder="1" applyAlignment="1">
      <alignment vertical="center" wrapText="1"/>
    </xf>
    <xf numFmtId="0" fontId="72" fillId="10" borderId="12" xfId="0" applyFont="1" applyFill="1" applyBorder="1" applyAlignment="1">
      <alignment vertical="center" wrapText="1"/>
    </xf>
    <xf numFmtId="0" fontId="72" fillId="10" borderId="13" xfId="0" applyFont="1" applyFill="1" applyBorder="1" applyAlignment="1">
      <alignment vertical="center" wrapText="1"/>
    </xf>
    <xf numFmtId="0" fontId="72" fillId="10" borderId="11" xfId="0" applyFont="1" applyFill="1" applyBorder="1" applyAlignment="1">
      <alignment vertical="center" wrapText="1"/>
    </xf>
    <xf numFmtId="0" fontId="74" fillId="10" borderId="11" xfId="0" applyFont="1" applyFill="1" applyBorder="1" applyAlignment="1">
      <alignment vertical="center" wrapText="1"/>
    </xf>
    <xf numFmtId="0" fontId="71" fillId="10" borderId="11" xfId="0" applyFont="1" applyFill="1" applyBorder="1" applyAlignment="1">
      <alignment vertical="center" wrapText="1"/>
    </xf>
    <xf numFmtId="3" fontId="71" fillId="10" borderId="11" xfId="0" applyNumberFormat="1" applyFont="1" applyFill="1" applyBorder="1" applyAlignment="1">
      <alignment vertical="center" wrapText="1"/>
    </xf>
    <xf numFmtId="3" fontId="71" fillId="10" borderId="41" xfId="0" applyNumberFormat="1" applyFont="1" applyFill="1" applyBorder="1" applyAlignment="1">
      <alignment vertical="center" wrapText="1"/>
    </xf>
    <xf numFmtId="3" fontId="71" fillId="10" borderId="13" xfId="0" applyNumberFormat="1" applyFont="1" applyFill="1" applyBorder="1" applyAlignment="1">
      <alignment vertical="center" wrapText="1"/>
    </xf>
    <xf numFmtId="3" fontId="71" fillId="0" borderId="42" xfId="0" applyNumberFormat="1" applyFont="1" applyBorder="1" applyAlignment="1">
      <alignment vertical="center" wrapText="1"/>
    </xf>
    <xf numFmtId="0" fontId="83" fillId="13" borderId="12" xfId="0" applyFont="1" applyFill="1" applyBorder="1" applyAlignment="1">
      <alignment horizontal="center" vertical="center" wrapText="1"/>
    </xf>
    <xf numFmtId="0" fontId="83" fillId="13" borderId="13" xfId="0" applyFont="1" applyFill="1" applyBorder="1" applyAlignment="1">
      <alignment horizontal="center" vertical="center" wrapText="1"/>
    </xf>
    <xf numFmtId="0" fontId="83" fillId="13" borderId="11" xfId="0" applyFont="1" applyFill="1" applyBorder="1" applyAlignment="1">
      <alignment horizontal="center" vertical="center" wrapText="1"/>
    </xf>
    <xf numFmtId="0" fontId="74" fillId="13" borderId="11" xfId="0" applyFont="1" applyFill="1" applyBorder="1" applyAlignment="1" quotePrefix="1">
      <alignment horizontal="center" vertical="center" wrapText="1"/>
    </xf>
    <xf numFmtId="3" fontId="73" fillId="13" borderId="13" xfId="0" applyNumberFormat="1" applyFont="1" applyFill="1" applyBorder="1" applyAlignment="1">
      <alignment horizontal="right" vertical="center" wrapText="1"/>
    </xf>
    <xf numFmtId="0" fontId="83" fillId="10" borderId="12" xfId="0" applyFont="1" applyFill="1" applyBorder="1" applyAlignment="1">
      <alignment horizontal="center" vertical="center" wrapText="1"/>
    </xf>
    <xf numFmtId="0" fontId="83" fillId="10" borderId="13" xfId="0" applyFont="1" applyFill="1" applyBorder="1" applyAlignment="1">
      <alignment horizontal="center" vertical="center" wrapText="1"/>
    </xf>
    <xf numFmtId="0" fontId="83" fillId="10" borderId="11" xfId="0" applyFont="1" applyFill="1" applyBorder="1" applyAlignment="1">
      <alignment horizontal="center" vertical="center" wrapText="1"/>
    </xf>
    <xf numFmtId="0" fontId="74" fillId="10" borderId="11" xfId="0" applyFont="1" applyFill="1" applyBorder="1" applyAlignment="1">
      <alignment horizontal="center" vertical="center" wrapText="1"/>
    </xf>
    <xf numFmtId="0" fontId="73" fillId="10" borderId="11" xfId="0" applyFont="1" applyFill="1" applyBorder="1" applyAlignment="1">
      <alignment horizontal="left" vertical="center" wrapText="1"/>
    </xf>
    <xf numFmtId="0" fontId="71" fillId="10" borderId="11" xfId="0" applyFont="1" applyFill="1" applyBorder="1" applyAlignment="1">
      <alignment horizontal="left" vertical="center" wrapText="1"/>
    </xf>
    <xf numFmtId="3" fontId="73" fillId="10" borderId="11" xfId="0" applyNumberFormat="1" applyFont="1" applyFill="1" applyBorder="1" applyAlignment="1">
      <alignment horizontal="right" vertical="center" wrapText="1"/>
    </xf>
    <xf numFmtId="3" fontId="73" fillId="10" borderId="41" xfId="0" applyNumberFormat="1" applyFont="1" applyFill="1" applyBorder="1" applyAlignment="1">
      <alignment horizontal="right" vertical="center" wrapText="1"/>
    </xf>
    <xf numFmtId="3" fontId="73" fillId="10" borderId="13" xfId="0" applyNumberFormat="1" applyFont="1" applyFill="1" applyBorder="1" applyAlignment="1">
      <alignment horizontal="right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 wrapText="1"/>
    </xf>
    <xf numFmtId="3" fontId="71" fillId="0" borderId="13" xfId="0" applyNumberFormat="1" applyFont="1" applyBorder="1" applyAlignment="1">
      <alignment horizontal="right"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13" borderId="11" xfId="0" applyFont="1" applyFill="1" applyBorder="1" applyAlignment="1">
      <alignment horizontal="center" vertical="center" wrapText="1"/>
    </xf>
    <xf numFmtId="0" fontId="74" fillId="10" borderId="11" xfId="0" applyFont="1" applyFill="1" applyBorder="1" applyAlignment="1">
      <alignment horizontal="center" vertical="center"/>
    </xf>
    <xf numFmtId="0" fontId="72" fillId="0" borderId="54" xfId="0" applyFont="1" applyBorder="1" applyAlignment="1">
      <alignment horizontal="center" vertical="center" wrapText="1"/>
    </xf>
    <xf numFmtId="0" fontId="72" fillId="0" borderId="46" xfId="0" applyFont="1" applyBorder="1" applyAlignment="1">
      <alignment horizontal="center" vertical="center" wrapText="1"/>
    </xf>
    <xf numFmtId="3" fontId="71" fillId="0" borderId="54" xfId="0" applyNumberFormat="1" applyFont="1" applyBorder="1" applyAlignment="1">
      <alignment horizontal="right" vertical="center" wrapText="1"/>
    </xf>
    <xf numFmtId="0" fontId="74" fillId="10" borderId="11" xfId="0" applyFont="1" applyFill="1" applyBorder="1" applyAlignment="1" quotePrefix="1">
      <alignment vertical="center" wrapText="1"/>
    </xf>
    <xf numFmtId="0" fontId="6" fillId="0" borderId="11" xfId="0" applyFont="1" applyBorder="1" applyAlignment="1">
      <alignment vertical="center" wrapText="1"/>
    </xf>
    <xf numFmtId="3" fontId="0" fillId="0" borderId="0" xfId="0" applyNumberFormat="1" applyAlignment="1">
      <alignment horizontal="right"/>
    </xf>
    <xf numFmtId="0" fontId="73" fillId="13" borderId="41" xfId="0" applyFont="1" applyFill="1" applyBorder="1" applyAlignment="1">
      <alignment horizontal="left" vertical="center" wrapText="1"/>
    </xf>
    <xf numFmtId="0" fontId="80" fillId="0" borderId="55" xfId="0" applyFont="1" applyBorder="1" applyAlignment="1">
      <alignment horizontal="center" vertical="center" wrapText="1"/>
    </xf>
    <xf numFmtId="0" fontId="80" fillId="0" borderId="56" xfId="0" applyFont="1" applyBorder="1" applyAlignment="1">
      <alignment horizontal="center" vertical="center" wrapText="1"/>
    </xf>
    <xf numFmtId="0" fontId="80" fillId="0" borderId="57" xfId="0" applyFont="1" applyBorder="1" applyAlignment="1">
      <alignment horizontal="center" vertical="center" wrapText="1"/>
    </xf>
    <xf numFmtId="0" fontId="73" fillId="13" borderId="26" xfId="0" applyFont="1" applyFill="1" applyBorder="1" applyAlignment="1">
      <alignment horizontal="left" vertical="center" wrapText="1"/>
    </xf>
    <xf numFmtId="0" fontId="80" fillId="0" borderId="58" xfId="0" applyFont="1" applyBorder="1" applyAlignment="1">
      <alignment horizontal="center" vertical="center" wrapText="1"/>
    </xf>
    <xf numFmtId="0" fontId="72" fillId="16" borderId="59" xfId="0" applyFont="1" applyFill="1" applyBorder="1" applyAlignment="1">
      <alignment horizontal="center" vertical="center" wrapText="1"/>
    </xf>
    <xf numFmtId="0" fontId="72" fillId="0" borderId="60" xfId="0" applyFont="1" applyBorder="1" applyAlignment="1">
      <alignment horizontal="center" vertical="center"/>
    </xf>
    <xf numFmtId="0" fontId="72" fillId="0" borderId="61" xfId="0" applyFont="1" applyBorder="1" applyAlignment="1">
      <alignment horizontal="center" vertical="center"/>
    </xf>
    <xf numFmtId="0" fontId="72" fillId="0" borderId="62" xfId="0" applyFont="1" applyBorder="1" applyAlignment="1">
      <alignment horizontal="center" vertical="center"/>
    </xf>
    <xf numFmtId="0" fontId="84" fillId="0" borderId="62" xfId="0" applyFont="1" applyBorder="1" applyAlignment="1">
      <alignment horizontal="center" vertical="center"/>
    </xf>
    <xf numFmtId="0" fontId="6" fillId="0" borderId="62" xfId="0" applyFont="1" applyBorder="1" applyAlignment="1">
      <alignment vertical="center" wrapText="1"/>
    </xf>
    <xf numFmtId="0" fontId="71" fillId="0" borderId="62" xfId="0" applyFont="1" applyBorder="1" applyAlignment="1">
      <alignment vertical="center" wrapText="1"/>
    </xf>
    <xf numFmtId="3" fontId="71" fillId="0" borderId="62" xfId="0" applyNumberFormat="1" applyFont="1" applyBorder="1" applyAlignment="1">
      <alignment horizontal="right" vertical="center" wrapText="1"/>
    </xf>
    <xf numFmtId="3" fontId="71" fillId="0" borderId="63" xfId="0" applyNumberFormat="1" applyFont="1" applyBorder="1" applyAlignment="1">
      <alignment horizontal="right" vertical="center" wrapText="1"/>
    </xf>
    <xf numFmtId="3" fontId="71" fillId="0" borderId="61" xfId="0" applyNumberFormat="1" applyFont="1" applyBorder="1" applyAlignment="1">
      <alignment horizontal="right" vertical="center" wrapText="1"/>
    </xf>
    <xf numFmtId="3" fontId="73" fillId="0" borderId="10" xfId="0" applyNumberFormat="1" applyFont="1" applyBorder="1" applyAlignment="1">
      <alignment vertical="center" wrapText="1"/>
    </xf>
    <xf numFmtId="3" fontId="73" fillId="0" borderId="52" xfId="0" applyNumberFormat="1" applyFont="1" applyBorder="1" applyAlignment="1">
      <alignment vertical="center" wrapText="1"/>
    </xf>
    <xf numFmtId="41" fontId="71" fillId="0" borderId="19" xfId="43" applyFont="1" applyFill="1" applyBorder="1" applyAlignment="1">
      <alignment horizontal="center" vertical="center" wrapText="1"/>
    </xf>
    <xf numFmtId="41" fontId="71" fillId="0" borderId="62" xfId="43" applyFont="1" applyFill="1" applyBorder="1" applyAlignment="1">
      <alignment horizontal="right" vertical="center" wrapText="1"/>
    </xf>
    <xf numFmtId="41" fontId="71" fillId="0" borderId="64" xfId="43" applyFont="1" applyFill="1" applyBorder="1" applyAlignment="1">
      <alignment horizontal="right" vertical="center" wrapText="1"/>
    </xf>
    <xf numFmtId="41" fontId="71" fillId="0" borderId="65" xfId="43" applyFont="1" applyFill="1" applyBorder="1" applyAlignment="1">
      <alignment horizontal="right" vertical="center" wrapText="1"/>
    </xf>
    <xf numFmtId="0" fontId="71" fillId="0" borderId="66" xfId="0" applyFont="1" applyBorder="1" applyAlignment="1">
      <alignment vertical="center" wrapText="1"/>
    </xf>
    <xf numFmtId="3" fontId="75" fillId="0" borderId="0" xfId="0" applyNumberFormat="1" applyFont="1" applyAlignment="1">
      <alignment vertical="center"/>
    </xf>
    <xf numFmtId="3" fontId="76" fillId="0" borderId="0" xfId="0" applyNumberFormat="1" applyFont="1" applyAlignment="1">
      <alignment horizontal="center" vertical="center" wrapText="1"/>
    </xf>
    <xf numFmtId="3" fontId="76" fillId="0" borderId="0" xfId="0" applyNumberFormat="1" applyFont="1" applyAlignment="1">
      <alignment wrapText="1"/>
    </xf>
    <xf numFmtId="3" fontId="76" fillId="0" borderId="18" xfId="0" applyNumberFormat="1" applyFont="1" applyBorder="1" applyAlignment="1">
      <alignment horizontal="center" wrapText="1"/>
    </xf>
    <xf numFmtId="3" fontId="76" fillId="0" borderId="67" xfId="0" applyNumberFormat="1" applyFont="1" applyBorder="1" applyAlignment="1">
      <alignment horizontal="center" vertical="top" wrapText="1"/>
    </xf>
    <xf numFmtId="3" fontId="77" fillId="0" borderId="17" xfId="0" applyNumberFormat="1" applyFont="1" applyBorder="1" applyAlignment="1">
      <alignment horizontal="center" wrapText="1"/>
    </xf>
    <xf numFmtId="3" fontId="78" fillId="0" borderId="18" xfId="0" applyNumberFormat="1" applyFont="1" applyBorder="1" applyAlignment="1">
      <alignment horizontal="right" vertical="top"/>
    </xf>
    <xf numFmtId="3" fontId="79" fillId="0" borderId="19" xfId="44" applyNumberFormat="1" applyFont="1" applyBorder="1" applyAlignment="1">
      <alignment horizontal="right" vertical="top" wrapText="1"/>
    </xf>
    <xf numFmtId="3" fontId="78" fillId="33" borderId="20" xfId="0" applyNumberFormat="1" applyFont="1" applyFill="1" applyBorder="1" applyAlignment="1">
      <alignment horizontal="right" vertical="center"/>
    </xf>
    <xf numFmtId="41" fontId="2" fillId="0" borderId="19" xfId="43" applyFont="1" applyBorder="1" applyAlignment="1" quotePrefix="1">
      <alignment horizontal="right" vertical="top" wrapText="1"/>
    </xf>
    <xf numFmtId="3" fontId="79" fillId="0" borderId="19" xfId="44" applyNumberFormat="1" applyFont="1" applyBorder="1" applyAlignment="1">
      <alignment horizontal="center" vertical="top" wrapText="1"/>
    </xf>
    <xf numFmtId="41" fontId="79" fillId="0" borderId="0" xfId="43" applyFont="1" applyAlignment="1" quotePrefix="1">
      <alignment horizontal="center" vertical="top"/>
    </xf>
    <xf numFmtId="41" fontId="79" fillId="0" borderId="0" xfId="43" applyFont="1" applyAlignment="1">
      <alignment horizontal="center" vertical="top" wrapText="1"/>
    </xf>
    <xf numFmtId="3" fontId="79" fillId="0" borderId="17" xfId="0" applyNumberFormat="1" applyFont="1" applyBorder="1" applyAlignment="1">
      <alignment horizontal="right" vertical="top"/>
    </xf>
    <xf numFmtId="3" fontId="78" fillId="33" borderId="17" xfId="0" applyNumberFormat="1" applyFont="1" applyFill="1" applyBorder="1" applyAlignment="1">
      <alignment horizontal="right" vertical="center"/>
    </xf>
    <xf numFmtId="3" fontId="71" fillId="0" borderId="68" xfId="0" applyNumberFormat="1" applyFont="1" applyBorder="1" applyAlignment="1">
      <alignment horizontal="right" vertical="center" wrapText="1"/>
    </xf>
    <xf numFmtId="0" fontId="80" fillId="0" borderId="56" xfId="0" applyFont="1" applyBorder="1" applyAlignment="1">
      <alignment horizontal="center" vertical="center" wrapText="1"/>
    </xf>
    <xf numFmtId="0" fontId="80" fillId="0" borderId="57" xfId="0" applyFont="1" applyBorder="1" applyAlignment="1">
      <alignment horizontal="center" vertical="center" wrapText="1"/>
    </xf>
    <xf numFmtId="0" fontId="80" fillId="0" borderId="58" xfId="0" applyFont="1" applyBorder="1" applyAlignment="1">
      <alignment horizontal="center" vertical="center" wrapText="1"/>
    </xf>
    <xf numFmtId="0" fontId="86" fillId="0" borderId="0" xfId="0" applyFont="1" applyAlignment="1">
      <alignment/>
    </xf>
    <xf numFmtId="0" fontId="72" fillId="7" borderId="69" xfId="0" applyFont="1" applyFill="1" applyBorder="1" applyAlignment="1">
      <alignment vertical="center" wrapText="1"/>
    </xf>
    <xf numFmtId="0" fontId="87" fillId="13" borderId="70" xfId="0" applyFont="1" applyFill="1" applyBorder="1" applyAlignment="1">
      <alignment horizontal="left" vertical="center" wrapText="1"/>
    </xf>
    <xf numFmtId="3" fontId="7" fillId="13" borderId="25" xfId="0" applyNumberFormat="1" applyFont="1" applyFill="1" applyBorder="1" applyAlignment="1">
      <alignment horizontal="right" vertical="center" wrapText="1"/>
    </xf>
    <xf numFmtId="3" fontId="7" fillId="13" borderId="39" xfId="0" applyNumberFormat="1" applyFont="1" applyFill="1" applyBorder="1" applyAlignment="1">
      <alignment vertical="center" wrapText="1"/>
    </xf>
    <xf numFmtId="3" fontId="7" fillId="13" borderId="39" xfId="0" applyNumberFormat="1" applyFont="1" applyFill="1" applyBorder="1" applyAlignment="1">
      <alignment horizontal="right" vertical="center" wrapText="1"/>
    </xf>
    <xf numFmtId="3" fontId="7" fillId="13" borderId="26" xfId="0" applyNumberFormat="1" applyFont="1" applyFill="1" applyBorder="1" applyAlignment="1">
      <alignment horizontal="right" vertical="center" wrapText="1"/>
    </xf>
    <xf numFmtId="3" fontId="7" fillId="13" borderId="29" xfId="0" applyNumberFormat="1" applyFont="1" applyFill="1" applyBorder="1" applyAlignment="1">
      <alignment vertical="center" wrapText="1"/>
    </xf>
    <xf numFmtId="0" fontId="87" fillId="10" borderId="31" xfId="0" applyFont="1" applyFill="1" applyBorder="1" applyAlignment="1">
      <alignment horizontal="left" vertical="center" wrapText="1"/>
    </xf>
    <xf numFmtId="3" fontId="7" fillId="10" borderId="31" xfId="0" applyNumberFormat="1" applyFont="1" applyFill="1" applyBorder="1" applyAlignment="1">
      <alignment horizontal="right" vertical="center" wrapText="1"/>
    </xf>
    <xf numFmtId="3" fontId="87" fillId="10" borderId="11" xfId="0" applyNumberFormat="1" applyFont="1" applyFill="1" applyBorder="1" applyAlignment="1">
      <alignment vertical="center" wrapText="1"/>
    </xf>
    <xf numFmtId="3" fontId="7" fillId="10" borderId="33" xfId="0" applyNumberFormat="1" applyFont="1" applyFill="1" applyBorder="1" applyAlignment="1">
      <alignment horizontal="right" vertical="center" wrapText="1"/>
    </xf>
    <xf numFmtId="3" fontId="7" fillId="10" borderId="32" xfId="0" applyNumberFormat="1" applyFont="1" applyFill="1" applyBorder="1" applyAlignment="1">
      <alignment horizontal="right" vertical="center" wrapText="1"/>
    </xf>
    <xf numFmtId="3" fontId="87" fillId="10" borderId="42" xfId="0" applyNumberFormat="1" applyFont="1" applyFill="1" applyBorder="1" applyAlignment="1">
      <alignment vertical="center" wrapText="1"/>
    </xf>
    <xf numFmtId="0" fontId="88" fillId="0" borderId="15" xfId="0" applyFont="1" applyBorder="1" applyAlignment="1">
      <alignment vertical="center" wrapText="1"/>
    </xf>
    <xf numFmtId="3" fontId="88" fillId="0" borderId="15" xfId="0" applyNumberFormat="1" applyFont="1" applyBorder="1" applyAlignment="1">
      <alignment horizontal="center" vertical="center" wrapText="1"/>
    </xf>
    <xf numFmtId="3" fontId="88" fillId="0" borderId="15" xfId="0" applyNumberFormat="1" applyFont="1" applyBorder="1" applyAlignment="1">
      <alignment horizontal="right" vertical="center" wrapText="1"/>
    </xf>
    <xf numFmtId="3" fontId="88" fillId="0" borderId="36" xfId="0" applyNumberFormat="1" applyFont="1" applyBorder="1" applyAlignment="1">
      <alignment horizontal="right" vertical="center" wrapText="1"/>
    </xf>
    <xf numFmtId="3" fontId="88" fillId="0" borderId="38" xfId="0" applyNumberFormat="1" applyFont="1" applyBorder="1" applyAlignment="1">
      <alignment vertical="center" wrapText="1"/>
    </xf>
    <xf numFmtId="3" fontId="7" fillId="10" borderId="31" xfId="0" applyNumberFormat="1" applyFont="1" applyFill="1" applyBorder="1" applyAlignment="1">
      <alignment horizontal="center" vertical="center" wrapText="1"/>
    </xf>
    <xf numFmtId="3" fontId="7" fillId="10" borderId="33" xfId="0" applyNumberFormat="1" applyFont="1" applyFill="1" applyBorder="1" applyAlignment="1">
      <alignment horizontal="center" vertical="center" wrapText="1"/>
    </xf>
    <xf numFmtId="0" fontId="88" fillId="0" borderId="11" xfId="0" applyFont="1" applyBorder="1" applyAlignment="1">
      <alignment vertical="center" wrapText="1"/>
    </xf>
    <xf numFmtId="3" fontId="88" fillId="0" borderId="11" xfId="0" applyNumberFormat="1" applyFont="1" applyBorder="1" applyAlignment="1">
      <alignment horizontal="center" vertical="center" wrapText="1"/>
    </xf>
    <xf numFmtId="3" fontId="88" fillId="0" borderId="11" xfId="0" applyNumberFormat="1" applyFont="1" applyBorder="1" applyAlignment="1">
      <alignment vertical="center" wrapText="1"/>
    </xf>
    <xf numFmtId="3" fontId="88" fillId="0" borderId="13" xfId="0" applyNumberFormat="1" applyFont="1" applyBorder="1" applyAlignment="1">
      <alignment horizontal="center" vertical="center" wrapText="1"/>
    </xf>
    <xf numFmtId="3" fontId="88" fillId="0" borderId="41" xfId="0" applyNumberFormat="1" applyFont="1" applyBorder="1" applyAlignment="1">
      <alignment vertical="center" wrapText="1"/>
    </xf>
    <xf numFmtId="0" fontId="88" fillId="0" borderId="42" xfId="0" applyFont="1" applyBorder="1" applyAlignment="1">
      <alignment vertical="center" wrapText="1"/>
    </xf>
    <xf numFmtId="0" fontId="87" fillId="10" borderId="11" xfId="0" applyFont="1" applyFill="1" applyBorder="1" applyAlignment="1">
      <alignment vertical="center" wrapText="1"/>
    </xf>
    <xf numFmtId="3" fontId="87" fillId="10" borderId="11" xfId="0" applyNumberFormat="1" applyFont="1" applyFill="1" applyBorder="1" applyAlignment="1">
      <alignment horizontal="center" vertical="center" wrapText="1"/>
    </xf>
    <xf numFmtId="3" fontId="87" fillId="10" borderId="13" xfId="0" applyNumberFormat="1" applyFont="1" applyFill="1" applyBorder="1" applyAlignment="1">
      <alignment horizontal="center" vertical="center" wrapText="1"/>
    </xf>
    <xf numFmtId="3" fontId="87" fillId="10" borderId="41" xfId="0" applyNumberFormat="1" applyFont="1" applyFill="1" applyBorder="1" applyAlignment="1">
      <alignment vertical="center" wrapText="1"/>
    </xf>
    <xf numFmtId="3" fontId="88" fillId="0" borderId="13" xfId="0" applyNumberFormat="1" applyFont="1" applyBorder="1" applyAlignment="1">
      <alignment vertical="center" wrapText="1"/>
    </xf>
    <xf numFmtId="3" fontId="87" fillId="10" borderId="13" xfId="0" applyNumberFormat="1" applyFont="1" applyFill="1" applyBorder="1" applyAlignment="1">
      <alignment vertical="center" wrapText="1"/>
    </xf>
    <xf numFmtId="9" fontId="88" fillId="0" borderId="15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3" fontId="88" fillId="0" borderId="43" xfId="0" applyNumberFormat="1" applyFont="1" applyBorder="1" applyAlignment="1">
      <alignment horizontal="right" vertical="center" wrapText="1"/>
    </xf>
    <xf numFmtId="3" fontId="88" fillId="0" borderId="53" xfId="0" applyNumberFormat="1" applyFont="1" applyBorder="1" applyAlignment="1">
      <alignment vertical="center" wrapText="1"/>
    </xf>
    <xf numFmtId="0" fontId="89" fillId="0" borderId="11" xfId="0" applyFont="1" applyBorder="1" applyAlignment="1">
      <alignment vertical="center" wrapText="1"/>
    </xf>
    <xf numFmtId="1" fontId="8" fillId="33" borderId="11" xfId="73" applyNumberFormat="1" applyFont="1" applyFill="1" applyBorder="1" applyAlignment="1">
      <alignment horizontal="center" vertical="center" wrapText="1"/>
    </xf>
    <xf numFmtId="0" fontId="87" fillId="13" borderId="13" xfId="0" applyFont="1" applyFill="1" applyBorder="1" applyAlignment="1">
      <alignment horizontal="left" vertical="center" wrapText="1"/>
    </xf>
    <xf numFmtId="3" fontId="87" fillId="13" borderId="11" xfId="0" applyNumberFormat="1" applyFont="1" applyFill="1" applyBorder="1" applyAlignment="1">
      <alignment vertical="center" wrapText="1"/>
    </xf>
    <xf numFmtId="3" fontId="87" fillId="13" borderId="13" xfId="0" applyNumberFormat="1" applyFont="1" applyFill="1" applyBorder="1" applyAlignment="1">
      <alignment vertical="center" wrapText="1"/>
    </xf>
    <xf numFmtId="3" fontId="87" fillId="13" borderId="41" xfId="0" applyNumberFormat="1" applyFont="1" applyFill="1" applyBorder="1" applyAlignment="1">
      <alignment vertical="center" wrapText="1"/>
    </xf>
    <xf numFmtId="3" fontId="87" fillId="13" borderId="42" xfId="0" applyNumberFormat="1" applyFont="1" applyFill="1" applyBorder="1" applyAlignment="1">
      <alignment vertical="center" wrapText="1"/>
    </xf>
    <xf numFmtId="0" fontId="88" fillId="10" borderId="11" xfId="0" applyFont="1" applyFill="1" applyBorder="1" applyAlignment="1">
      <alignment vertical="center" wrapText="1"/>
    </xf>
    <xf numFmtId="3" fontId="88" fillId="10" borderId="11" xfId="0" applyNumberFormat="1" applyFont="1" applyFill="1" applyBorder="1" applyAlignment="1">
      <alignment vertical="center" wrapText="1"/>
    </xf>
    <xf numFmtId="3" fontId="88" fillId="10" borderId="13" xfId="0" applyNumberFormat="1" applyFont="1" applyFill="1" applyBorder="1" applyAlignment="1">
      <alignment vertical="center" wrapText="1"/>
    </xf>
    <xf numFmtId="3" fontId="88" fillId="10" borderId="41" xfId="0" applyNumberFormat="1" applyFont="1" applyFill="1" applyBorder="1" applyAlignment="1">
      <alignment vertical="center" wrapText="1"/>
    </xf>
    <xf numFmtId="9" fontId="88" fillId="0" borderId="11" xfId="0" applyNumberFormat="1" applyFont="1" applyBorder="1" applyAlignment="1">
      <alignment horizontal="center" vertical="center" wrapText="1"/>
    </xf>
    <xf numFmtId="3" fontId="87" fillId="13" borderId="11" xfId="0" applyNumberFormat="1" applyFont="1" applyFill="1" applyBorder="1" applyAlignment="1">
      <alignment horizontal="right" vertical="center" wrapText="1"/>
    </xf>
    <xf numFmtId="3" fontId="87" fillId="13" borderId="13" xfId="0" applyNumberFormat="1" applyFont="1" applyFill="1" applyBorder="1" applyAlignment="1">
      <alignment horizontal="right" vertical="center" wrapText="1"/>
    </xf>
    <xf numFmtId="3" fontId="87" fillId="13" borderId="41" xfId="0" applyNumberFormat="1" applyFont="1" applyFill="1" applyBorder="1" applyAlignment="1">
      <alignment horizontal="right" vertical="center" wrapText="1"/>
    </xf>
    <xf numFmtId="0" fontId="88" fillId="10" borderId="11" xfId="0" applyFont="1" applyFill="1" applyBorder="1" applyAlignment="1">
      <alignment horizontal="left" vertical="center" wrapText="1"/>
    </xf>
    <xf numFmtId="3" fontId="87" fillId="10" borderId="11" xfId="0" applyNumberFormat="1" applyFont="1" applyFill="1" applyBorder="1" applyAlignment="1">
      <alignment horizontal="right" vertical="center" wrapText="1"/>
    </xf>
    <xf numFmtId="3" fontId="87" fillId="10" borderId="13" xfId="0" applyNumberFormat="1" applyFont="1" applyFill="1" applyBorder="1" applyAlignment="1">
      <alignment horizontal="right" vertical="center" wrapText="1"/>
    </xf>
    <xf numFmtId="3" fontId="87" fillId="10" borderId="41" xfId="0" applyNumberFormat="1" applyFont="1" applyFill="1" applyBorder="1" applyAlignment="1">
      <alignment horizontal="right" vertical="center" wrapText="1"/>
    </xf>
    <xf numFmtId="0" fontId="88" fillId="0" borderId="11" xfId="0" applyFont="1" applyBorder="1" applyAlignment="1">
      <alignment horizontal="left" vertical="center" wrapText="1"/>
    </xf>
    <xf numFmtId="3" fontId="88" fillId="0" borderId="11" xfId="0" applyNumberFormat="1" applyFont="1" applyBorder="1" applyAlignment="1">
      <alignment horizontal="right" vertical="center" wrapText="1"/>
    </xf>
    <xf numFmtId="3" fontId="88" fillId="0" borderId="13" xfId="0" applyNumberFormat="1" applyFont="1" applyBorder="1" applyAlignment="1">
      <alignment horizontal="right" vertical="center" wrapText="1"/>
    </xf>
    <xf numFmtId="3" fontId="88" fillId="0" borderId="42" xfId="0" applyNumberFormat="1" applyFont="1" applyBorder="1" applyAlignment="1">
      <alignment vertical="center" wrapText="1"/>
    </xf>
    <xf numFmtId="3" fontId="88" fillId="0" borderId="41" xfId="0" applyNumberFormat="1" applyFont="1" applyBorder="1" applyAlignment="1">
      <alignment horizontal="right" vertical="center" wrapText="1"/>
    </xf>
    <xf numFmtId="0" fontId="87" fillId="10" borderId="11" xfId="0" applyFont="1" applyFill="1" applyBorder="1" applyAlignment="1">
      <alignment horizontal="left" vertical="center" wrapText="1"/>
    </xf>
    <xf numFmtId="3" fontId="87" fillId="0" borderId="41" xfId="0" applyNumberFormat="1" applyFont="1" applyBorder="1" applyAlignment="1">
      <alignment horizontal="right" vertical="center" wrapText="1"/>
    </xf>
    <xf numFmtId="0" fontId="88" fillId="0" borderId="46" xfId="0" applyFont="1" applyBorder="1" applyAlignment="1">
      <alignment vertical="center" wrapText="1"/>
    </xf>
    <xf numFmtId="3" fontId="88" fillId="0" borderId="46" xfId="0" applyNumberFormat="1" applyFont="1" applyBorder="1" applyAlignment="1">
      <alignment horizontal="right" vertical="center" wrapText="1"/>
    </xf>
    <xf numFmtId="0" fontId="88" fillId="0" borderId="46" xfId="0" applyFont="1" applyBorder="1" applyAlignment="1">
      <alignment horizontal="center" vertical="center" wrapText="1"/>
    </xf>
    <xf numFmtId="3" fontId="88" fillId="0" borderId="54" xfId="0" applyNumberFormat="1" applyFont="1" applyBorder="1" applyAlignment="1">
      <alignment horizontal="right" vertical="center" wrapText="1"/>
    </xf>
    <xf numFmtId="3" fontId="88" fillId="0" borderId="47" xfId="0" applyNumberFormat="1" applyFont="1" applyBorder="1" applyAlignment="1">
      <alignment horizontal="right" vertical="center" wrapText="1"/>
    </xf>
    <xf numFmtId="0" fontId="88" fillId="0" borderId="49" xfId="0" applyFont="1" applyBorder="1" applyAlignment="1">
      <alignment horizontal="center" vertical="center" wrapText="1"/>
    </xf>
    <xf numFmtId="0" fontId="90" fillId="0" borderId="71" xfId="0" applyFont="1" applyBorder="1" applyAlignment="1">
      <alignment horizontal="center" vertical="center"/>
    </xf>
    <xf numFmtId="3" fontId="90" fillId="0" borderId="10" xfId="0" applyNumberFormat="1" applyFont="1" applyBorder="1" applyAlignment="1">
      <alignment vertical="center"/>
    </xf>
    <xf numFmtId="3" fontId="88" fillId="0" borderId="51" xfId="0" applyNumberFormat="1" applyFont="1" applyBorder="1" applyAlignment="1">
      <alignment vertical="center" wrapText="1"/>
    </xf>
    <xf numFmtId="3" fontId="90" fillId="0" borderId="51" xfId="0" applyNumberFormat="1" applyFont="1" applyBorder="1" applyAlignment="1">
      <alignment vertical="center"/>
    </xf>
    <xf numFmtId="3" fontId="90" fillId="0" borderId="50" xfId="0" applyNumberFormat="1" applyFont="1" applyBorder="1" applyAlignment="1">
      <alignment vertical="center"/>
    </xf>
    <xf numFmtId="0" fontId="91" fillId="0" borderId="0" xfId="0" applyFont="1" applyAlignment="1">
      <alignment vertical="center"/>
    </xf>
    <xf numFmtId="3" fontId="86" fillId="0" borderId="0" xfId="0" applyNumberFormat="1" applyFont="1" applyAlignment="1">
      <alignment horizontal="right"/>
    </xf>
    <xf numFmtId="3" fontId="86" fillId="0" borderId="0" xfId="0" applyNumberFormat="1" applyFont="1" applyAlignment="1">
      <alignment/>
    </xf>
    <xf numFmtId="41" fontId="91" fillId="0" borderId="0" xfId="43" applyFont="1" applyAlignment="1">
      <alignment/>
    </xf>
    <xf numFmtId="0" fontId="86" fillId="0" borderId="0" xfId="0" applyFont="1" applyAlignment="1">
      <alignment horizontal="center"/>
    </xf>
    <xf numFmtId="3" fontId="7" fillId="13" borderId="25" xfId="0" applyNumberFormat="1" applyFont="1" applyFill="1" applyBorder="1" applyAlignment="1">
      <alignment horizontal="center" vertical="center" wrapText="1"/>
    </xf>
    <xf numFmtId="0" fontId="88" fillId="0" borderId="11" xfId="0" applyFont="1" applyBorder="1" applyAlignment="1">
      <alignment horizontal="center" vertical="center" wrapText="1"/>
    </xf>
    <xf numFmtId="3" fontId="88" fillId="0" borderId="16" xfId="0" applyNumberFormat="1" applyFont="1" applyBorder="1" applyAlignment="1">
      <alignment horizontal="center" vertical="center" wrapText="1"/>
    </xf>
    <xf numFmtId="3" fontId="87" fillId="13" borderId="11" xfId="0" applyNumberFormat="1" applyFont="1" applyFill="1" applyBorder="1" applyAlignment="1">
      <alignment horizontal="center" vertical="center" wrapText="1"/>
    </xf>
    <xf numFmtId="3" fontId="88" fillId="0" borderId="10" xfId="0" applyNumberFormat="1" applyFont="1" applyBorder="1" applyAlignment="1">
      <alignment horizontal="center" vertical="center" wrapText="1"/>
    </xf>
    <xf numFmtId="3" fontId="87" fillId="0" borderId="52" xfId="0" applyNumberFormat="1" applyFont="1" applyBorder="1" applyAlignment="1">
      <alignment vertical="center" wrapText="1"/>
    </xf>
    <xf numFmtId="0" fontId="92" fillId="0" borderId="0" xfId="0" applyFont="1" applyAlignment="1">
      <alignment horizontal="center"/>
    </xf>
    <xf numFmtId="0" fontId="68" fillId="0" borderId="72" xfId="0" applyFont="1" applyBorder="1" applyAlignment="1">
      <alignment horizontal="left"/>
    </xf>
    <xf numFmtId="0" fontId="72" fillId="7" borderId="73" xfId="0" applyFont="1" applyFill="1" applyBorder="1" applyAlignment="1">
      <alignment horizontal="center" vertical="center" wrapText="1"/>
    </xf>
    <xf numFmtId="0" fontId="72" fillId="7" borderId="74" xfId="0" applyFont="1" applyFill="1" applyBorder="1" applyAlignment="1">
      <alignment horizontal="center" vertical="center" wrapText="1"/>
    </xf>
    <xf numFmtId="0" fontId="72" fillId="7" borderId="75" xfId="0" applyFont="1" applyFill="1" applyBorder="1" applyAlignment="1">
      <alignment horizontal="center" vertical="center" wrapText="1"/>
    </xf>
    <xf numFmtId="0" fontId="72" fillId="7" borderId="76" xfId="0" applyFont="1" applyFill="1" applyBorder="1" applyAlignment="1">
      <alignment horizontal="center" vertical="center" wrapText="1"/>
    </xf>
    <xf numFmtId="0" fontId="72" fillId="7" borderId="77" xfId="0" applyFont="1" applyFill="1" applyBorder="1" applyAlignment="1">
      <alignment horizontal="center" vertical="center" wrapText="1"/>
    </xf>
    <xf numFmtId="0" fontId="72" fillId="7" borderId="17" xfId="0" applyFont="1" applyFill="1" applyBorder="1" applyAlignment="1">
      <alignment horizontal="center" vertical="center" wrapText="1"/>
    </xf>
    <xf numFmtId="0" fontId="72" fillId="7" borderId="78" xfId="0" applyFont="1" applyFill="1" applyBorder="1" applyAlignment="1">
      <alignment horizontal="center" vertical="center" wrapText="1"/>
    </xf>
    <xf numFmtId="0" fontId="72" fillId="7" borderId="19" xfId="0" applyFont="1" applyFill="1" applyBorder="1" applyAlignment="1">
      <alignment horizontal="center" vertical="center" wrapText="1"/>
    </xf>
    <xf numFmtId="0" fontId="72" fillId="7" borderId="67" xfId="0" applyFont="1" applyFill="1" applyBorder="1" applyAlignment="1">
      <alignment horizontal="center" vertical="center" wrapText="1"/>
    </xf>
    <xf numFmtId="0" fontId="72" fillId="7" borderId="79" xfId="0" applyFont="1" applyFill="1" applyBorder="1" applyAlignment="1">
      <alignment horizontal="center" vertical="center" wrapText="1"/>
    </xf>
    <xf numFmtId="0" fontId="72" fillId="7" borderId="80" xfId="0" applyFont="1" applyFill="1" applyBorder="1" applyAlignment="1">
      <alignment horizontal="center" vertical="center" wrapText="1"/>
    </xf>
    <xf numFmtId="0" fontId="72" fillId="7" borderId="81" xfId="0" applyFont="1" applyFill="1" applyBorder="1" applyAlignment="1">
      <alignment horizontal="center" vertical="center" wrapText="1"/>
    </xf>
    <xf numFmtId="0" fontId="72" fillId="7" borderId="82" xfId="0" applyFont="1" applyFill="1" applyBorder="1" applyAlignment="1">
      <alignment horizontal="center" vertical="center" wrapText="1"/>
    </xf>
    <xf numFmtId="0" fontId="72" fillId="7" borderId="22" xfId="0" applyFont="1" applyFill="1" applyBorder="1" applyAlignment="1">
      <alignment horizontal="center" vertical="center" wrapText="1"/>
    </xf>
    <xf numFmtId="0" fontId="72" fillId="7" borderId="83" xfId="0" applyFont="1" applyFill="1" applyBorder="1" applyAlignment="1">
      <alignment horizontal="center" vertical="center" wrapText="1"/>
    </xf>
    <xf numFmtId="0" fontId="72" fillId="7" borderId="18" xfId="0" applyFont="1" applyFill="1" applyBorder="1" applyAlignment="1">
      <alignment horizontal="center" vertical="center"/>
    </xf>
    <xf numFmtId="0" fontId="72" fillId="7" borderId="67" xfId="0" applyFont="1" applyFill="1" applyBorder="1" applyAlignment="1">
      <alignment horizontal="center" vertical="center"/>
    </xf>
    <xf numFmtId="0" fontId="72" fillId="7" borderId="84" xfId="0" applyFont="1" applyFill="1" applyBorder="1" applyAlignment="1">
      <alignment horizontal="center" vertical="center"/>
    </xf>
    <xf numFmtId="0" fontId="72" fillId="7" borderId="59" xfId="0" applyFont="1" applyFill="1" applyBorder="1" applyAlignment="1">
      <alignment horizontal="center" vertical="center"/>
    </xf>
    <xf numFmtId="0" fontId="80" fillId="0" borderId="55" xfId="0" applyFont="1" applyBorder="1" applyAlignment="1">
      <alignment horizontal="center" vertical="center" wrapText="1"/>
    </xf>
    <xf numFmtId="0" fontId="80" fillId="0" borderId="56" xfId="0" applyFont="1" applyBorder="1" applyAlignment="1">
      <alignment horizontal="center" vertical="center" wrapText="1"/>
    </xf>
    <xf numFmtId="0" fontId="80" fillId="0" borderId="57" xfId="0" applyFont="1" applyBorder="1" applyAlignment="1">
      <alignment horizontal="center" vertical="center" wrapText="1"/>
    </xf>
    <xf numFmtId="0" fontId="73" fillId="13" borderId="26" xfId="0" applyFont="1" applyFill="1" applyBorder="1" applyAlignment="1">
      <alignment horizontal="left" vertical="center" wrapText="1"/>
    </xf>
    <xf numFmtId="0" fontId="73" fillId="13" borderId="27" xfId="0" applyFont="1" applyFill="1" applyBorder="1" applyAlignment="1">
      <alignment horizontal="left" vertical="center" wrapText="1"/>
    </xf>
    <xf numFmtId="0" fontId="73" fillId="13" borderId="41" xfId="0" applyFont="1" applyFill="1" applyBorder="1" applyAlignment="1">
      <alignment horizontal="left" vertical="center" wrapText="1"/>
    </xf>
    <xf numFmtId="0" fontId="73" fillId="13" borderId="13" xfId="0" applyFont="1" applyFill="1" applyBorder="1" applyAlignment="1">
      <alignment horizontal="left" vertical="center" wrapText="1"/>
    </xf>
    <xf numFmtId="0" fontId="93" fillId="0" borderId="85" xfId="0" applyFont="1" applyBorder="1" applyAlignment="1">
      <alignment horizontal="center" vertical="center"/>
    </xf>
    <xf numFmtId="0" fontId="93" fillId="0" borderId="71" xfId="0" applyFont="1" applyBorder="1" applyAlignment="1">
      <alignment horizontal="center" vertical="center"/>
    </xf>
    <xf numFmtId="0" fontId="72" fillId="7" borderId="69" xfId="0" applyFont="1" applyFill="1" applyBorder="1" applyAlignment="1">
      <alignment horizontal="center" vertical="center" wrapText="1"/>
    </xf>
    <xf numFmtId="0" fontId="72" fillId="7" borderId="18" xfId="0" applyFont="1" applyFill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76" fillId="0" borderId="67" xfId="0" applyFont="1" applyBorder="1" applyAlignment="1">
      <alignment horizontal="center" vertical="center" wrapText="1"/>
    </xf>
    <xf numFmtId="0" fontId="76" fillId="0" borderId="86" xfId="0" applyFont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0" fontId="76" fillId="0" borderId="87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76" fillId="0" borderId="88" xfId="0" applyFont="1" applyBorder="1" applyAlignment="1">
      <alignment horizontal="center" vertical="center" wrapText="1"/>
    </xf>
    <xf numFmtId="0" fontId="76" fillId="0" borderId="89" xfId="0" applyFont="1" applyBorder="1" applyAlignment="1">
      <alignment horizontal="center" vertical="center" wrapText="1"/>
    </xf>
    <xf numFmtId="0" fontId="76" fillId="0" borderId="90" xfId="0" applyFont="1" applyBorder="1" applyAlignment="1">
      <alignment horizontal="center" vertical="center" wrapText="1"/>
    </xf>
    <xf numFmtId="1" fontId="76" fillId="0" borderId="87" xfId="0" applyNumberFormat="1" applyFont="1" applyBorder="1" applyAlignment="1">
      <alignment horizontal="center" vertical="center" wrapText="1"/>
    </xf>
    <xf numFmtId="1" fontId="76" fillId="0" borderId="19" xfId="0" applyNumberFormat="1" applyFont="1" applyBorder="1" applyAlignment="1">
      <alignment horizontal="center" vertical="center" wrapText="1"/>
    </xf>
    <xf numFmtId="1" fontId="76" fillId="0" borderId="67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80" fillId="0" borderId="58" xfId="0" applyFont="1" applyBorder="1" applyAlignment="1">
      <alignment horizontal="center" vertical="center" wrapText="1"/>
    </xf>
    <xf numFmtId="0" fontId="72" fillId="16" borderId="73" xfId="0" applyFont="1" applyFill="1" applyBorder="1" applyAlignment="1">
      <alignment horizontal="center" vertical="center" wrapText="1"/>
    </xf>
    <xf numFmtId="0" fontId="72" fillId="16" borderId="76" xfId="0" applyFont="1" applyFill="1" applyBorder="1" applyAlignment="1">
      <alignment horizontal="center" vertical="center" wrapText="1"/>
    </xf>
    <xf numFmtId="0" fontId="72" fillId="16" borderId="75" xfId="0" applyFont="1" applyFill="1" applyBorder="1" applyAlignment="1">
      <alignment horizontal="center" vertical="center" wrapText="1"/>
    </xf>
    <xf numFmtId="0" fontId="72" fillId="16" borderId="17" xfId="0" applyFont="1" applyFill="1" applyBorder="1" applyAlignment="1">
      <alignment horizontal="center" vertical="center" wrapText="1"/>
    </xf>
    <xf numFmtId="0" fontId="72" fillId="16" borderId="78" xfId="0" applyFont="1" applyFill="1" applyBorder="1" applyAlignment="1">
      <alignment horizontal="center" vertical="center" wrapText="1"/>
    </xf>
    <xf numFmtId="0" fontId="72" fillId="16" borderId="67" xfId="0" applyFont="1" applyFill="1" applyBorder="1" applyAlignment="1">
      <alignment horizontal="center" vertical="center" wrapText="1"/>
    </xf>
    <xf numFmtId="0" fontId="72" fillId="16" borderId="80" xfId="0" applyFont="1" applyFill="1" applyBorder="1" applyAlignment="1">
      <alignment horizontal="center" vertical="center" wrapText="1"/>
    </xf>
    <xf numFmtId="0" fontId="72" fillId="16" borderId="79" xfId="0" applyFont="1" applyFill="1" applyBorder="1" applyAlignment="1">
      <alignment horizontal="center" vertical="center" wrapText="1"/>
    </xf>
    <xf numFmtId="0" fontId="72" fillId="16" borderId="69" xfId="0" applyFont="1" applyFill="1" applyBorder="1" applyAlignment="1">
      <alignment horizontal="center" vertical="center" wrapText="1"/>
    </xf>
    <xf numFmtId="0" fontId="72" fillId="16" borderId="83" xfId="0" applyFont="1" applyFill="1" applyBorder="1" applyAlignment="1">
      <alignment horizontal="center" vertical="center" wrapText="1"/>
    </xf>
    <xf numFmtId="0" fontId="72" fillId="16" borderId="77" xfId="0" applyFont="1" applyFill="1" applyBorder="1" applyAlignment="1">
      <alignment horizontal="center" vertical="center" wrapText="1"/>
    </xf>
    <xf numFmtId="0" fontId="72" fillId="16" borderId="91" xfId="0" applyFont="1" applyFill="1" applyBorder="1" applyAlignment="1">
      <alignment horizontal="center" vertical="center" wrapText="1"/>
    </xf>
    <xf numFmtId="0" fontId="72" fillId="16" borderId="59" xfId="0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[0] 3" xfId="46"/>
    <cellStyle name="Comma [0] 3 2" xfId="47"/>
    <cellStyle name="Comma [0] 4" xfId="48"/>
    <cellStyle name="Comma 2" xfId="49"/>
    <cellStyle name="Comma 3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3" xfId="65"/>
    <cellStyle name="Normal 4" xfId="66"/>
    <cellStyle name="Normal 5" xfId="67"/>
    <cellStyle name="Normal 6" xfId="68"/>
    <cellStyle name="Normal 7" xfId="69"/>
    <cellStyle name="Normal 8" xfId="70"/>
    <cellStyle name="Note" xfId="71"/>
    <cellStyle name="Output" xfId="72"/>
    <cellStyle name="Percent" xfId="73"/>
    <cellStyle name="Percent 2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triks%20Perubahan%20Renja%202022%20-%20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 2.2"/>
      <sheetName val="tc-33 perub-22"/>
      <sheetName val="tabel 2.1"/>
      <sheetName val="T-C.32"/>
      <sheetName val="Catatan"/>
      <sheetName val="T-C.31"/>
    </sheetNames>
    <sheetDataSet>
      <sheetData sheetId="3">
        <row r="14">
          <cell r="E14">
            <v>1731040033</v>
          </cell>
        </row>
        <row r="15">
          <cell r="E15">
            <v>75600000</v>
          </cell>
        </row>
        <row r="21">
          <cell r="E21">
            <v>995000</v>
          </cell>
        </row>
        <row r="22">
          <cell r="E22">
            <v>20148906</v>
          </cell>
        </row>
        <row r="23">
          <cell r="E23">
            <v>2640000</v>
          </cell>
        </row>
        <row r="24">
          <cell r="E24">
            <v>900000</v>
          </cell>
        </row>
        <row r="25">
          <cell r="E25">
            <v>1500000</v>
          </cell>
        </row>
        <row r="26">
          <cell r="E26">
            <v>68903900</v>
          </cell>
        </row>
        <row r="32">
          <cell r="E32">
            <v>700000</v>
          </cell>
        </row>
        <row r="33">
          <cell r="E33">
            <v>17700000</v>
          </cell>
        </row>
        <row r="34">
          <cell r="E34">
            <v>78000000</v>
          </cell>
        </row>
        <row r="37">
          <cell r="E37">
            <v>10800000</v>
          </cell>
        </row>
        <row r="38">
          <cell r="E38">
            <v>2190000</v>
          </cell>
        </row>
        <row r="39">
          <cell r="E39">
            <v>4530000</v>
          </cell>
        </row>
        <row r="43">
          <cell r="E43">
            <v>7250000</v>
          </cell>
        </row>
        <row r="47">
          <cell r="E47">
            <v>0</v>
          </cell>
        </row>
        <row r="48">
          <cell r="E48">
            <v>1091600000</v>
          </cell>
        </row>
        <row r="51">
          <cell r="E51">
            <v>713250000</v>
          </cell>
        </row>
        <row r="52">
          <cell r="E52">
            <v>280800000</v>
          </cell>
        </row>
        <row r="60">
          <cell r="E60">
            <v>3250000</v>
          </cell>
        </row>
        <row r="61">
          <cell r="E61">
            <v>8500000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9"/>
  <sheetViews>
    <sheetView zoomScalePageLayoutView="0" workbookViewId="0" topLeftCell="D1">
      <selection activeCell="H4" sqref="H4"/>
    </sheetView>
  </sheetViews>
  <sheetFormatPr defaultColWidth="9.140625" defaultRowHeight="15"/>
  <cols>
    <col min="1" max="5" width="3.421875" style="358" customWidth="1"/>
    <col min="6" max="6" width="26.00390625" style="358" customWidth="1"/>
    <col min="7" max="7" width="23.140625" style="358" customWidth="1"/>
    <col min="8" max="8" width="16.140625" style="358" customWidth="1"/>
    <col min="9" max="9" width="12.57421875" style="358" customWidth="1"/>
    <col min="10" max="10" width="15.8515625" style="358" customWidth="1"/>
    <col min="11" max="11" width="11.28125" style="437" customWidth="1"/>
    <col min="12" max="12" width="23.140625" style="358" customWidth="1"/>
    <col min="13" max="13" width="13.8515625" style="358" customWidth="1"/>
    <col min="14" max="14" width="17.140625" style="358" customWidth="1"/>
    <col min="15" max="15" width="16.421875" style="358" customWidth="1"/>
    <col min="16" max="16384" width="9.140625" style="358" customWidth="1"/>
  </cols>
  <sheetData>
    <row r="2" spans="1:15" ht="14.25">
      <c r="A2" s="444" t="s">
        <v>227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</row>
    <row r="3" spans="1:15" ht="14.25">
      <c r="A3" s="444" t="s">
        <v>187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</row>
    <row r="4" spans="1:2" ht="14.25">
      <c r="A4" s="1"/>
      <c r="B4" s="1"/>
    </row>
    <row r="5" spans="1:10" ht="15" thickBot="1">
      <c r="A5" s="445" t="s">
        <v>228</v>
      </c>
      <c r="B5" s="445"/>
      <c r="C5" s="445"/>
      <c r="D5" s="445"/>
      <c r="E5" s="445"/>
      <c r="F5" s="445"/>
      <c r="G5" s="445"/>
      <c r="H5" s="445"/>
      <c r="I5" s="445"/>
      <c r="J5" s="445"/>
    </row>
    <row r="6" spans="1:15" ht="16.5" customHeight="1">
      <c r="A6" s="446" t="s">
        <v>0</v>
      </c>
      <c r="B6" s="447"/>
      <c r="C6" s="448"/>
      <c r="D6" s="448"/>
      <c r="E6" s="448"/>
      <c r="F6" s="448" t="s">
        <v>5</v>
      </c>
      <c r="G6" s="452" t="s">
        <v>1</v>
      </c>
      <c r="H6" s="455" t="s">
        <v>189</v>
      </c>
      <c r="I6" s="455"/>
      <c r="J6" s="455"/>
      <c r="K6" s="447"/>
      <c r="L6" s="452" t="s">
        <v>269</v>
      </c>
      <c r="M6" s="456" t="s">
        <v>270</v>
      </c>
      <c r="N6" s="455"/>
      <c r="O6" s="359"/>
    </row>
    <row r="7" spans="1:15" ht="13.5" customHeight="1">
      <c r="A7" s="449"/>
      <c r="B7" s="450"/>
      <c r="C7" s="451"/>
      <c r="D7" s="451"/>
      <c r="E7" s="451"/>
      <c r="F7" s="451"/>
      <c r="G7" s="453"/>
      <c r="H7" s="457" t="s">
        <v>271</v>
      </c>
      <c r="I7" s="454" t="s">
        <v>8</v>
      </c>
      <c r="J7" s="459" t="s">
        <v>272</v>
      </c>
      <c r="K7" s="461" t="s">
        <v>273</v>
      </c>
      <c r="L7" s="453"/>
      <c r="M7" s="454" t="s">
        <v>8</v>
      </c>
      <c r="N7" s="459" t="s">
        <v>272</v>
      </c>
      <c r="O7" s="463" t="s">
        <v>191</v>
      </c>
    </row>
    <row r="8" spans="1:15" ht="13.5" customHeight="1">
      <c r="A8" s="449"/>
      <c r="B8" s="450"/>
      <c r="C8" s="451"/>
      <c r="D8" s="451"/>
      <c r="E8" s="451"/>
      <c r="F8" s="451"/>
      <c r="G8" s="454"/>
      <c r="H8" s="458"/>
      <c r="I8" s="451"/>
      <c r="J8" s="460"/>
      <c r="K8" s="462"/>
      <c r="L8" s="454"/>
      <c r="M8" s="451"/>
      <c r="N8" s="460"/>
      <c r="O8" s="464"/>
    </row>
    <row r="9" spans="1:15" ht="9.75" customHeight="1" thickBot="1">
      <c r="A9" s="465">
        <v>1</v>
      </c>
      <c r="B9" s="466"/>
      <c r="C9" s="467"/>
      <c r="D9" s="467"/>
      <c r="E9" s="467"/>
      <c r="F9" s="356">
        <v>2</v>
      </c>
      <c r="G9" s="356">
        <v>3</v>
      </c>
      <c r="H9" s="356">
        <v>4</v>
      </c>
      <c r="I9" s="356">
        <v>5</v>
      </c>
      <c r="J9" s="357">
        <v>6</v>
      </c>
      <c r="K9" s="356">
        <v>7</v>
      </c>
      <c r="L9" s="356">
        <v>3</v>
      </c>
      <c r="M9" s="355">
        <v>8</v>
      </c>
      <c r="N9" s="357">
        <v>9</v>
      </c>
      <c r="O9" s="85">
        <v>10</v>
      </c>
    </row>
    <row r="10" spans="1:15" ht="28.5" customHeight="1">
      <c r="A10" s="225">
        <v>7</v>
      </c>
      <c r="B10" s="226" t="s">
        <v>2</v>
      </c>
      <c r="C10" s="227" t="s">
        <v>2</v>
      </c>
      <c r="D10" s="228"/>
      <c r="E10" s="229"/>
      <c r="F10" s="468" t="s">
        <v>192</v>
      </c>
      <c r="G10" s="469"/>
      <c r="H10" s="360"/>
      <c r="I10" s="361"/>
      <c r="J10" s="361">
        <f>J14+J18+J22+J30+J35+J40+J11</f>
        <v>2015647839</v>
      </c>
      <c r="K10" s="438"/>
      <c r="L10" s="362"/>
      <c r="M10" s="363"/>
      <c r="N10" s="364">
        <f>N14+N18+N22+N30+N35+N40+N11</f>
        <v>2389103639</v>
      </c>
      <c r="O10" s="365">
        <f aca="true" t="shared" si="0" ref="O10:O16">N10-J10</f>
        <v>373455800</v>
      </c>
    </row>
    <row r="11" spans="1:15" ht="28.5" customHeight="1">
      <c r="A11" s="233">
        <v>7</v>
      </c>
      <c r="B11" s="234" t="s">
        <v>2</v>
      </c>
      <c r="C11" s="235" t="s">
        <v>2</v>
      </c>
      <c r="D11" s="236" t="s">
        <v>13</v>
      </c>
      <c r="E11" s="237"/>
      <c r="F11" s="238" t="s">
        <v>193</v>
      </c>
      <c r="G11" s="238"/>
      <c r="H11" s="366"/>
      <c r="I11" s="367"/>
      <c r="J11" s="367">
        <f>J13</f>
        <v>0</v>
      </c>
      <c r="K11" s="386"/>
      <c r="L11" s="238"/>
      <c r="M11" s="369"/>
      <c r="N11" s="370">
        <f>N12</f>
        <v>5000000</v>
      </c>
      <c r="O11" s="371">
        <f>O12</f>
        <v>5000000</v>
      </c>
    </row>
    <row r="12" spans="1:15" ht="51" customHeight="1">
      <c r="A12" s="244">
        <v>7</v>
      </c>
      <c r="B12" s="245" t="s">
        <v>2</v>
      </c>
      <c r="C12" s="246" t="s">
        <v>2</v>
      </c>
      <c r="D12" s="247" t="s">
        <v>13</v>
      </c>
      <c r="E12" s="248" t="s">
        <v>2</v>
      </c>
      <c r="F12" s="101" t="s">
        <v>67</v>
      </c>
      <c r="G12" s="101" t="s">
        <v>351</v>
      </c>
      <c r="H12" s="372" t="s">
        <v>340</v>
      </c>
      <c r="I12" s="373" t="s">
        <v>274</v>
      </c>
      <c r="J12" s="374">
        <v>0</v>
      </c>
      <c r="K12" s="373" t="s">
        <v>275</v>
      </c>
      <c r="L12" s="101" t="s">
        <v>350</v>
      </c>
      <c r="M12" s="373" t="s">
        <v>274</v>
      </c>
      <c r="N12" s="375">
        <v>5000000</v>
      </c>
      <c r="O12" s="376">
        <f>N12-J12</f>
        <v>5000000</v>
      </c>
    </row>
    <row r="13" spans="1:15" ht="48" customHeight="1">
      <c r="A13" s="244">
        <v>7</v>
      </c>
      <c r="B13" s="245" t="s">
        <v>2</v>
      </c>
      <c r="C13" s="246" t="s">
        <v>2</v>
      </c>
      <c r="D13" s="247" t="s">
        <v>13</v>
      </c>
      <c r="E13" s="248" t="s">
        <v>2</v>
      </c>
      <c r="F13" s="101" t="s">
        <v>41</v>
      </c>
      <c r="G13" s="101" t="s">
        <v>349</v>
      </c>
      <c r="H13" s="372" t="s">
        <v>340</v>
      </c>
      <c r="I13" s="373" t="s">
        <v>276</v>
      </c>
      <c r="J13" s="374">
        <v>0</v>
      </c>
      <c r="K13" s="373" t="s">
        <v>275</v>
      </c>
      <c r="L13" s="101" t="s">
        <v>277</v>
      </c>
      <c r="M13" s="373" t="s">
        <v>278</v>
      </c>
      <c r="N13" s="375">
        <v>0</v>
      </c>
      <c r="O13" s="376">
        <f t="shared" si="0"/>
        <v>0</v>
      </c>
    </row>
    <row r="14" spans="1:15" ht="28.5" customHeight="1">
      <c r="A14" s="233">
        <v>7</v>
      </c>
      <c r="B14" s="234" t="s">
        <v>2</v>
      </c>
      <c r="C14" s="235" t="s">
        <v>2</v>
      </c>
      <c r="D14" s="236" t="s">
        <v>26</v>
      </c>
      <c r="E14" s="237"/>
      <c r="F14" s="238" t="s">
        <v>42</v>
      </c>
      <c r="G14" s="238"/>
      <c r="H14" s="366"/>
      <c r="I14" s="377"/>
      <c r="J14" s="367">
        <f>SUM(J15:J16)</f>
        <v>1806640033</v>
      </c>
      <c r="K14" s="386"/>
      <c r="L14" s="238"/>
      <c r="M14" s="378"/>
      <c r="N14" s="370">
        <f>SUM(N15:N16)</f>
        <v>1806640033</v>
      </c>
      <c r="O14" s="371">
        <f t="shared" si="0"/>
        <v>0</v>
      </c>
    </row>
    <row r="15" spans="1:15" ht="24.75" customHeight="1">
      <c r="A15" s="244">
        <v>7</v>
      </c>
      <c r="B15" s="245" t="s">
        <v>2</v>
      </c>
      <c r="C15" s="246" t="s">
        <v>2</v>
      </c>
      <c r="D15" s="247" t="s">
        <v>26</v>
      </c>
      <c r="E15" s="248" t="s">
        <v>2</v>
      </c>
      <c r="F15" s="101" t="s">
        <v>44</v>
      </c>
      <c r="G15" s="101" t="s">
        <v>279</v>
      </c>
      <c r="H15" s="372" t="s">
        <v>340</v>
      </c>
      <c r="I15" s="373" t="s">
        <v>341</v>
      </c>
      <c r="J15" s="374">
        <v>1731040033</v>
      </c>
      <c r="K15" s="373" t="s">
        <v>275</v>
      </c>
      <c r="L15" s="101" t="s">
        <v>280</v>
      </c>
      <c r="M15" s="373" t="s">
        <v>342</v>
      </c>
      <c r="N15" s="374">
        <v>1731040033</v>
      </c>
      <c r="O15" s="376">
        <f t="shared" si="0"/>
        <v>0</v>
      </c>
    </row>
    <row r="16" spans="1:15" ht="24.75" customHeight="1">
      <c r="A16" s="244">
        <v>7</v>
      </c>
      <c r="B16" s="245" t="s">
        <v>2</v>
      </c>
      <c r="C16" s="246" t="s">
        <v>2</v>
      </c>
      <c r="D16" s="247" t="s">
        <v>26</v>
      </c>
      <c r="E16" s="248" t="s">
        <v>3</v>
      </c>
      <c r="F16" s="101" t="s">
        <v>46</v>
      </c>
      <c r="G16" s="101" t="s">
        <v>94</v>
      </c>
      <c r="H16" s="372" t="s">
        <v>340</v>
      </c>
      <c r="I16" s="373" t="s">
        <v>341</v>
      </c>
      <c r="J16" s="374">
        <v>75600000</v>
      </c>
      <c r="K16" s="373" t="s">
        <v>275</v>
      </c>
      <c r="L16" s="101" t="s">
        <v>281</v>
      </c>
      <c r="M16" s="373" t="s">
        <v>282</v>
      </c>
      <c r="N16" s="374">
        <v>75600000</v>
      </c>
      <c r="O16" s="376">
        <f t="shared" si="0"/>
        <v>0</v>
      </c>
    </row>
    <row r="17" spans="1:15" ht="8.25" customHeight="1">
      <c r="A17" s="135"/>
      <c r="B17" s="252"/>
      <c r="C17" s="253"/>
      <c r="D17" s="254"/>
      <c r="E17" s="253"/>
      <c r="F17" s="136"/>
      <c r="G17" s="136"/>
      <c r="H17" s="379"/>
      <c r="I17" s="380"/>
      <c r="J17" s="381"/>
      <c r="K17" s="439"/>
      <c r="L17" s="136"/>
      <c r="M17" s="382"/>
      <c r="N17" s="383"/>
      <c r="O17" s="384"/>
    </row>
    <row r="18" spans="1:15" ht="24.75" customHeight="1">
      <c r="A18" s="256">
        <v>7</v>
      </c>
      <c r="B18" s="257" t="s">
        <v>2</v>
      </c>
      <c r="C18" s="258" t="s">
        <v>2</v>
      </c>
      <c r="D18" s="259" t="s">
        <v>197</v>
      </c>
      <c r="E18" s="258"/>
      <c r="F18" s="260" t="s">
        <v>47</v>
      </c>
      <c r="G18" s="260"/>
      <c r="H18" s="385"/>
      <c r="I18" s="386"/>
      <c r="J18" s="368">
        <f>SUM(J19:J20)</f>
        <v>0</v>
      </c>
      <c r="K18" s="386"/>
      <c r="L18" s="260"/>
      <c r="M18" s="387"/>
      <c r="N18" s="388">
        <f>SUM(N19:N20)</f>
        <v>33125000</v>
      </c>
      <c r="O18" s="371">
        <f>N18-J18</f>
        <v>33125000</v>
      </c>
    </row>
    <row r="19" spans="1:15" ht="24.75" customHeight="1">
      <c r="A19" s="146">
        <v>7</v>
      </c>
      <c r="B19" s="263" t="s">
        <v>2</v>
      </c>
      <c r="C19" s="264" t="s">
        <v>2</v>
      </c>
      <c r="D19" s="265" t="s">
        <v>197</v>
      </c>
      <c r="E19" s="264" t="s">
        <v>3</v>
      </c>
      <c r="F19" s="136" t="s">
        <v>48</v>
      </c>
      <c r="G19" s="136" t="s">
        <v>283</v>
      </c>
      <c r="H19" s="372" t="s">
        <v>340</v>
      </c>
      <c r="I19" s="380" t="s">
        <v>343</v>
      </c>
      <c r="J19" s="381">
        <v>0</v>
      </c>
      <c r="K19" s="373" t="s">
        <v>275</v>
      </c>
      <c r="L19" s="136" t="s">
        <v>284</v>
      </c>
      <c r="M19" s="380" t="s">
        <v>346</v>
      </c>
      <c r="N19" s="375">
        <v>13125000</v>
      </c>
      <c r="O19" s="376">
        <f>N19-J19</f>
        <v>13125000</v>
      </c>
    </row>
    <row r="20" spans="1:15" ht="33.75" customHeight="1">
      <c r="A20" s="146">
        <v>7</v>
      </c>
      <c r="B20" s="263" t="s">
        <v>2</v>
      </c>
      <c r="C20" s="264" t="s">
        <v>2</v>
      </c>
      <c r="D20" s="265" t="s">
        <v>197</v>
      </c>
      <c r="E20" s="264" t="s">
        <v>3</v>
      </c>
      <c r="F20" s="136" t="s">
        <v>220</v>
      </c>
      <c r="G20" s="136" t="s">
        <v>285</v>
      </c>
      <c r="H20" s="372" t="s">
        <v>340</v>
      </c>
      <c r="I20" s="380" t="s">
        <v>286</v>
      </c>
      <c r="J20" s="381">
        <v>0</v>
      </c>
      <c r="K20" s="373" t="s">
        <v>275</v>
      </c>
      <c r="L20" s="136" t="s">
        <v>285</v>
      </c>
      <c r="M20" s="380" t="s">
        <v>286</v>
      </c>
      <c r="N20" s="375">
        <v>20000000</v>
      </c>
      <c r="O20" s="376">
        <f>N20-J20</f>
        <v>20000000</v>
      </c>
    </row>
    <row r="21" spans="1:15" ht="8.25" customHeight="1">
      <c r="A21" s="135"/>
      <c r="B21" s="252"/>
      <c r="C21" s="253"/>
      <c r="D21" s="254"/>
      <c r="E21" s="253"/>
      <c r="F21" s="136"/>
      <c r="G21" s="136"/>
      <c r="H21" s="379"/>
      <c r="I21" s="381"/>
      <c r="J21" s="381"/>
      <c r="K21" s="439"/>
      <c r="L21" s="136"/>
      <c r="M21" s="389"/>
      <c r="N21" s="383"/>
      <c r="O21" s="384"/>
    </row>
    <row r="22" spans="1:15" ht="24.75" customHeight="1">
      <c r="A22" s="256">
        <v>7</v>
      </c>
      <c r="B22" s="257" t="s">
        <v>2</v>
      </c>
      <c r="C22" s="258" t="s">
        <v>2</v>
      </c>
      <c r="D22" s="266" t="s">
        <v>198</v>
      </c>
      <c r="E22" s="258"/>
      <c r="F22" s="260" t="s">
        <v>49</v>
      </c>
      <c r="G22" s="260"/>
      <c r="H22" s="385"/>
      <c r="I22" s="368"/>
      <c r="J22" s="368">
        <f>SUM(J23:J28)</f>
        <v>95087806</v>
      </c>
      <c r="K22" s="386"/>
      <c r="L22" s="260"/>
      <c r="M22" s="390"/>
      <c r="N22" s="388">
        <f>SUM(N23:N28)</f>
        <v>174087806</v>
      </c>
      <c r="O22" s="371">
        <f aca="true" t="shared" si="1" ref="O22:O28">N22-J22</f>
        <v>79000000</v>
      </c>
    </row>
    <row r="23" spans="1:15" ht="24.75" customHeight="1">
      <c r="A23" s="146">
        <v>7</v>
      </c>
      <c r="B23" s="263" t="s">
        <v>2</v>
      </c>
      <c r="C23" s="264" t="s">
        <v>2</v>
      </c>
      <c r="D23" s="265" t="s">
        <v>198</v>
      </c>
      <c r="E23" s="267" t="s">
        <v>2</v>
      </c>
      <c r="F23" s="136" t="s">
        <v>11</v>
      </c>
      <c r="G23" s="5" t="s">
        <v>69</v>
      </c>
      <c r="H23" s="372" t="s">
        <v>340</v>
      </c>
      <c r="I23" s="391" t="s">
        <v>287</v>
      </c>
      <c r="J23" s="381">
        <v>995000</v>
      </c>
      <c r="K23" s="373" t="s">
        <v>275</v>
      </c>
      <c r="L23" s="392" t="s">
        <v>288</v>
      </c>
      <c r="M23" s="393" t="s">
        <v>352</v>
      </c>
      <c r="N23" s="375">
        <v>2995000</v>
      </c>
      <c r="O23" s="376">
        <f t="shared" si="1"/>
        <v>2000000</v>
      </c>
    </row>
    <row r="24" spans="1:15" ht="24.75" customHeight="1">
      <c r="A24" s="146">
        <v>7</v>
      </c>
      <c r="B24" s="263" t="s">
        <v>2</v>
      </c>
      <c r="C24" s="264" t="s">
        <v>2</v>
      </c>
      <c r="D24" s="265" t="s">
        <v>198</v>
      </c>
      <c r="E24" s="267" t="s">
        <v>3</v>
      </c>
      <c r="F24" s="136" t="s">
        <v>50</v>
      </c>
      <c r="G24" s="5" t="s">
        <v>289</v>
      </c>
      <c r="H24" s="372" t="s">
        <v>340</v>
      </c>
      <c r="I24" s="391" t="s">
        <v>290</v>
      </c>
      <c r="J24" s="381">
        <v>20148906</v>
      </c>
      <c r="K24" s="373" t="s">
        <v>275</v>
      </c>
      <c r="L24" s="392" t="s">
        <v>291</v>
      </c>
      <c r="M24" s="393" t="s">
        <v>353</v>
      </c>
      <c r="N24" s="375">
        <v>25148906</v>
      </c>
      <c r="O24" s="376">
        <f t="shared" si="1"/>
        <v>5000000</v>
      </c>
    </row>
    <row r="25" spans="1:15" ht="24.75" customHeight="1">
      <c r="A25" s="146">
        <v>7</v>
      </c>
      <c r="B25" s="263" t="s">
        <v>2</v>
      </c>
      <c r="C25" s="264" t="s">
        <v>2</v>
      </c>
      <c r="D25" s="265" t="s">
        <v>198</v>
      </c>
      <c r="E25" s="267" t="s">
        <v>65</v>
      </c>
      <c r="F25" s="136" t="s">
        <v>51</v>
      </c>
      <c r="G25" s="5" t="s">
        <v>292</v>
      </c>
      <c r="H25" s="372" t="s">
        <v>340</v>
      </c>
      <c r="I25" s="391" t="s">
        <v>293</v>
      </c>
      <c r="J25" s="381">
        <v>2640000</v>
      </c>
      <c r="K25" s="373" t="s">
        <v>275</v>
      </c>
      <c r="L25" s="392" t="s">
        <v>294</v>
      </c>
      <c r="M25" s="393" t="s">
        <v>354</v>
      </c>
      <c r="N25" s="375">
        <v>12640000</v>
      </c>
      <c r="O25" s="376">
        <f t="shared" si="1"/>
        <v>10000000</v>
      </c>
    </row>
    <row r="26" spans="1:15" ht="24.75" customHeight="1">
      <c r="A26" s="146">
        <v>7</v>
      </c>
      <c r="B26" s="263" t="s">
        <v>2</v>
      </c>
      <c r="C26" s="264" t="s">
        <v>2</v>
      </c>
      <c r="D26" s="265" t="s">
        <v>198</v>
      </c>
      <c r="E26" s="267" t="s">
        <v>79</v>
      </c>
      <c r="F26" s="136" t="s">
        <v>6</v>
      </c>
      <c r="G26" s="5" t="s">
        <v>70</v>
      </c>
      <c r="H26" s="372" t="s">
        <v>340</v>
      </c>
      <c r="I26" s="391" t="s">
        <v>296</v>
      </c>
      <c r="J26" s="381">
        <v>900000</v>
      </c>
      <c r="K26" s="373" t="s">
        <v>275</v>
      </c>
      <c r="L26" s="392" t="s">
        <v>297</v>
      </c>
      <c r="M26" s="393" t="s">
        <v>352</v>
      </c>
      <c r="N26" s="375">
        <v>3900000</v>
      </c>
      <c r="O26" s="376">
        <f t="shared" si="1"/>
        <v>3000000</v>
      </c>
    </row>
    <row r="27" spans="1:15" ht="30.75" customHeight="1">
      <c r="A27" s="146">
        <v>7</v>
      </c>
      <c r="B27" s="263" t="s">
        <v>2</v>
      </c>
      <c r="C27" s="264" t="s">
        <v>2</v>
      </c>
      <c r="D27" s="265" t="s">
        <v>198</v>
      </c>
      <c r="E27" s="267" t="s">
        <v>29</v>
      </c>
      <c r="F27" s="136" t="s">
        <v>12</v>
      </c>
      <c r="G27" s="5" t="s">
        <v>298</v>
      </c>
      <c r="H27" s="372" t="s">
        <v>340</v>
      </c>
      <c r="I27" s="391" t="s">
        <v>299</v>
      </c>
      <c r="J27" s="381">
        <v>1500000</v>
      </c>
      <c r="K27" s="373" t="s">
        <v>275</v>
      </c>
      <c r="L27" s="392" t="s">
        <v>300</v>
      </c>
      <c r="M27" s="393" t="s">
        <v>295</v>
      </c>
      <c r="N27" s="375">
        <v>2500000</v>
      </c>
      <c r="O27" s="376">
        <f t="shared" si="1"/>
        <v>1000000</v>
      </c>
    </row>
    <row r="28" spans="1:15" ht="29.25" customHeight="1">
      <c r="A28" s="146">
        <v>7</v>
      </c>
      <c r="B28" s="263" t="s">
        <v>2</v>
      </c>
      <c r="C28" s="264" t="s">
        <v>2</v>
      </c>
      <c r="D28" s="265" t="s">
        <v>198</v>
      </c>
      <c r="E28" s="267" t="s">
        <v>32</v>
      </c>
      <c r="F28" s="136" t="s">
        <v>52</v>
      </c>
      <c r="G28" s="5" t="s">
        <v>301</v>
      </c>
      <c r="H28" s="372" t="s">
        <v>340</v>
      </c>
      <c r="I28" s="391" t="s">
        <v>302</v>
      </c>
      <c r="J28" s="381">
        <v>68903900</v>
      </c>
      <c r="K28" s="373" t="s">
        <v>275</v>
      </c>
      <c r="L28" s="392" t="s">
        <v>303</v>
      </c>
      <c r="M28" s="393" t="s">
        <v>304</v>
      </c>
      <c r="N28" s="375">
        <v>126903900</v>
      </c>
      <c r="O28" s="376">
        <f t="shared" si="1"/>
        <v>58000000</v>
      </c>
    </row>
    <row r="29" spans="1:15" ht="9.75" customHeight="1">
      <c r="A29" s="146"/>
      <c r="B29" s="263"/>
      <c r="C29" s="264"/>
      <c r="D29" s="265"/>
      <c r="E29" s="267"/>
      <c r="F29" s="136"/>
      <c r="G29" s="136"/>
      <c r="H29" s="379"/>
      <c r="I29" s="381"/>
      <c r="J29" s="381"/>
      <c r="K29" s="440"/>
      <c r="L29" s="136"/>
      <c r="M29" s="389"/>
      <c r="N29" s="394"/>
      <c r="O29" s="395"/>
    </row>
    <row r="30" spans="1:15" ht="33.75" customHeight="1">
      <c r="A30" s="256">
        <v>7</v>
      </c>
      <c r="B30" s="257" t="s">
        <v>2</v>
      </c>
      <c r="C30" s="258" t="s">
        <v>2</v>
      </c>
      <c r="D30" s="266" t="s">
        <v>205</v>
      </c>
      <c r="E30" s="258"/>
      <c r="F30" s="260" t="s">
        <v>53</v>
      </c>
      <c r="G30" s="260"/>
      <c r="H30" s="385"/>
      <c r="I30" s="368"/>
      <c r="J30" s="368">
        <f>SUM(J31:J33)</f>
        <v>0</v>
      </c>
      <c r="K30" s="386"/>
      <c r="L30" s="260"/>
      <c r="M30" s="390"/>
      <c r="N30" s="388">
        <f>SUM(N31:N33)</f>
        <v>120000000</v>
      </c>
      <c r="O30" s="371">
        <f>N30-J30</f>
        <v>120000000</v>
      </c>
    </row>
    <row r="31" spans="1:15" ht="31.5" customHeight="1">
      <c r="A31" s="146">
        <v>7</v>
      </c>
      <c r="B31" s="263" t="s">
        <v>2</v>
      </c>
      <c r="C31" s="264" t="s">
        <v>2</v>
      </c>
      <c r="D31" s="265" t="s">
        <v>205</v>
      </c>
      <c r="E31" s="267" t="s">
        <v>29</v>
      </c>
      <c r="F31" s="136" t="s">
        <v>222</v>
      </c>
      <c r="G31" s="5" t="s">
        <v>305</v>
      </c>
      <c r="H31" s="372" t="s">
        <v>340</v>
      </c>
      <c r="I31" s="391" t="s">
        <v>36</v>
      </c>
      <c r="J31" s="381">
        <v>0</v>
      </c>
      <c r="K31" s="373" t="s">
        <v>275</v>
      </c>
      <c r="L31" s="392" t="s">
        <v>223</v>
      </c>
      <c r="M31" s="393" t="s">
        <v>36</v>
      </c>
      <c r="N31" s="375">
        <v>75000000</v>
      </c>
      <c r="O31" s="376">
        <f>N31-J31</f>
        <v>75000000</v>
      </c>
    </row>
    <row r="32" spans="1:15" ht="24.75" customHeight="1">
      <c r="A32" s="146">
        <v>7</v>
      </c>
      <c r="B32" s="263" t="s">
        <v>2</v>
      </c>
      <c r="C32" s="264" t="s">
        <v>2</v>
      </c>
      <c r="D32" s="265" t="s">
        <v>205</v>
      </c>
      <c r="E32" s="267" t="s">
        <v>29</v>
      </c>
      <c r="F32" s="136" t="s">
        <v>71</v>
      </c>
      <c r="G32" s="5" t="s">
        <v>307</v>
      </c>
      <c r="H32" s="372" t="s">
        <v>340</v>
      </c>
      <c r="I32" s="391" t="s">
        <v>36</v>
      </c>
      <c r="J32" s="381">
        <v>0</v>
      </c>
      <c r="K32" s="373" t="s">
        <v>275</v>
      </c>
      <c r="L32" s="392" t="s">
        <v>224</v>
      </c>
      <c r="M32" s="393" t="s">
        <v>308</v>
      </c>
      <c r="N32" s="375">
        <v>15000000</v>
      </c>
      <c r="O32" s="376">
        <f>N32-J32</f>
        <v>15000000</v>
      </c>
    </row>
    <row r="33" spans="1:15" ht="24.75" customHeight="1">
      <c r="A33" s="146">
        <v>7</v>
      </c>
      <c r="B33" s="263" t="s">
        <v>2</v>
      </c>
      <c r="C33" s="264" t="s">
        <v>2</v>
      </c>
      <c r="D33" s="265" t="s">
        <v>205</v>
      </c>
      <c r="E33" s="267" t="s">
        <v>29</v>
      </c>
      <c r="F33" s="136" t="s">
        <v>206</v>
      </c>
      <c r="G33" s="5" t="s">
        <v>309</v>
      </c>
      <c r="H33" s="372" t="s">
        <v>340</v>
      </c>
      <c r="I33" s="391" t="s">
        <v>310</v>
      </c>
      <c r="J33" s="381">
        <v>0</v>
      </c>
      <c r="K33" s="373" t="s">
        <v>275</v>
      </c>
      <c r="L33" s="392" t="s">
        <v>311</v>
      </c>
      <c r="M33" s="393" t="s">
        <v>36</v>
      </c>
      <c r="N33" s="375">
        <v>30000000</v>
      </c>
      <c r="O33" s="376">
        <f>N33-J33</f>
        <v>30000000</v>
      </c>
    </row>
    <row r="34" spans="1:15" ht="9.75" customHeight="1">
      <c r="A34" s="146"/>
      <c r="B34" s="263"/>
      <c r="C34" s="264"/>
      <c r="D34" s="271"/>
      <c r="E34" s="264"/>
      <c r="F34" s="136"/>
      <c r="G34" s="272"/>
      <c r="H34" s="396"/>
      <c r="I34" s="381"/>
      <c r="J34" s="381"/>
      <c r="K34" s="373"/>
      <c r="L34" s="272"/>
      <c r="M34" s="389"/>
      <c r="N34" s="375"/>
      <c r="O34" s="376"/>
    </row>
    <row r="35" spans="1:15" ht="24.75" customHeight="1">
      <c r="A35" s="256">
        <v>7</v>
      </c>
      <c r="B35" s="257" t="s">
        <v>2</v>
      </c>
      <c r="C35" s="258" t="s">
        <v>2</v>
      </c>
      <c r="D35" s="266" t="s">
        <v>207</v>
      </c>
      <c r="E35" s="258"/>
      <c r="F35" s="260" t="s">
        <v>208</v>
      </c>
      <c r="G35" s="260"/>
      <c r="H35" s="385"/>
      <c r="I35" s="368"/>
      <c r="J35" s="368">
        <f>SUM(J36:J38)</f>
        <v>96400000</v>
      </c>
      <c r="K35" s="386"/>
      <c r="L35" s="260"/>
      <c r="M35" s="390"/>
      <c r="N35" s="388">
        <f>SUM(N36:N38)</f>
        <v>109400000</v>
      </c>
      <c r="O35" s="371">
        <f>N35-J35</f>
        <v>13000000</v>
      </c>
    </row>
    <row r="36" spans="1:15" ht="24.75" customHeight="1">
      <c r="A36" s="146">
        <v>7</v>
      </c>
      <c r="B36" s="263" t="s">
        <v>2</v>
      </c>
      <c r="C36" s="264" t="s">
        <v>2</v>
      </c>
      <c r="D36" s="265" t="s">
        <v>207</v>
      </c>
      <c r="E36" s="267" t="s">
        <v>2</v>
      </c>
      <c r="F36" s="136" t="s">
        <v>9</v>
      </c>
      <c r="G36" s="5" t="s">
        <v>73</v>
      </c>
      <c r="H36" s="372" t="s">
        <v>340</v>
      </c>
      <c r="I36" s="391" t="s">
        <v>312</v>
      </c>
      <c r="J36" s="381">
        <v>700000</v>
      </c>
      <c r="K36" s="373" t="s">
        <v>275</v>
      </c>
      <c r="L36" s="392" t="s">
        <v>313</v>
      </c>
      <c r="M36" s="393" t="s">
        <v>314</v>
      </c>
      <c r="N36" s="375">
        <v>1700000</v>
      </c>
      <c r="O36" s="376">
        <f>N36-J36</f>
        <v>1000000</v>
      </c>
    </row>
    <row r="37" spans="1:15" ht="30" customHeight="1">
      <c r="A37" s="146">
        <v>7</v>
      </c>
      <c r="B37" s="263" t="s">
        <v>2</v>
      </c>
      <c r="C37" s="264" t="s">
        <v>2</v>
      </c>
      <c r="D37" s="265" t="s">
        <v>207</v>
      </c>
      <c r="E37" s="264" t="s">
        <v>14</v>
      </c>
      <c r="F37" s="136" t="s">
        <v>209</v>
      </c>
      <c r="G37" s="5" t="s">
        <v>315</v>
      </c>
      <c r="H37" s="372" t="s">
        <v>340</v>
      </c>
      <c r="I37" s="391" t="s">
        <v>316</v>
      </c>
      <c r="J37" s="381">
        <v>17700000</v>
      </c>
      <c r="K37" s="373" t="s">
        <v>275</v>
      </c>
      <c r="L37" s="392" t="s">
        <v>317</v>
      </c>
      <c r="M37" s="393" t="s">
        <v>314</v>
      </c>
      <c r="N37" s="375">
        <v>17700000</v>
      </c>
      <c r="O37" s="376">
        <f>N37-J37</f>
        <v>0</v>
      </c>
    </row>
    <row r="38" spans="1:15" ht="24.75" customHeight="1">
      <c r="A38" s="146">
        <v>7</v>
      </c>
      <c r="B38" s="263" t="s">
        <v>2</v>
      </c>
      <c r="C38" s="264" t="s">
        <v>2</v>
      </c>
      <c r="D38" s="265" t="s">
        <v>207</v>
      </c>
      <c r="E38" s="264" t="s">
        <v>15</v>
      </c>
      <c r="F38" s="136" t="s">
        <v>56</v>
      </c>
      <c r="G38" s="5" t="s">
        <v>74</v>
      </c>
      <c r="H38" s="372" t="s">
        <v>340</v>
      </c>
      <c r="I38" s="391" t="s">
        <v>231</v>
      </c>
      <c r="J38" s="381">
        <v>78000000</v>
      </c>
      <c r="K38" s="373" t="s">
        <v>275</v>
      </c>
      <c r="L38" s="392" t="s">
        <v>318</v>
      </c>
      <c r="M38" s="393" t="s">
        <v>304</v>
      </c>
      <c r="N38" s="375">
        <v>90000000</v>
      </c>
      <c r="O38" s="376">
        <f>N38-J38</f>
        <v>12000000</v>
      </c>
    </row>
    <row r="39" spans="1:15" ht="10.5" customHeight="1">
      <c r="A39" s="146"/>
      <c r="B39" s="263"/>
      <c r="C39" s="264"/>
      <c r="D39" s="271"/>
      <c r="E39" s="264"/>
      <c r="F39" s="136"/>
      <c r="G39" s="136"/>
      <c r="H39" s="379"/>
      <c r="I39" s="381"/>
      <c r="J39" s="381"/>
      <c r="K39" s="373"/>
      <c r="L39" s="136"/>
      <c r="M39" s="389"/>
      <c r="N39" s="375"/>
      <c r="O39" s="376"/>
    </row>
    <row r="40" spans="1:15" ht="33" customHeight="1">
      <c r="A40" s="256">
        <v>7</v>
      </c>
      <c r="B40" s="257" t="s">
        <v>2</v>
      </c>
      <c r="C40" s="258" t="s">
        <v>2</v>
      </c>
      <c r="D40" s="266" t="s">
        <v>212</v>
      </c>
      <c r="E40" s="258"/>
      <c r="F40" s="260" t="s">
        <v>57</v>
      </c>
      <c r="G40" s="260"/>
      <c r="H40" s="385"/>
      <c r="I40" s="368"/>
      <c r="J40" s="368">
        <f>SUM(J41:J43)</f>
        <v>17520000</v>
      </c>
      <c r="K40" s="386"/>
      <c r="L40" s="260"/>
      <c r="M40" s="390"/>
      <c r="N40" s="388">
        <f>SUM(N41:N43)</f>
        <v>140850800</v>
      </c>
      <c r="O40" s="371">
        <f>N40-J40</f>
        <v>123330800</v>
      </c>
    </row>
    <row r="41" spans="1:15" ht="39" customHeight="1">
      <c r="A41" s="146">
        <v>7</v>
      </c>
      <c r="B41" s="263" t="s">
        <v>2</v>
      </c>
      <c r="C41" s="264" t="s">
        <v>2</v>
      </c>
      <c r="D41" s="265" t="s">
        <v>212</v>
      </c>
      <c r="E41" s="267" t="s">
        <v>2</v>
      </c>
      <c r="F41" s="314" t="s">
        <v>58</v>
      </c>
      <c r="G41" s="5" t="s">
        <v>319</v>
      </c>
      <c r="H41" s="372" t="s">
        <v>340</v>
      </c>
      <c r="I41" s="397" t="s">
        <v>259</v>
      </c>
      <c r="J41" s="381">
        <v>10800000</v>
      </c>
      <c r="K41" s="373" t="s">
        <v>275</v>
      </c>
      <c r="L41" s="392" t="s">
        <v>320</v>
      </c>
      <c r="M41" s="397" t="s">
        <v>259</v>
      </c>
      <c r="N41" s="375">
        <v>54130800</v>
      </c>
      <c r="O41" s="376">
        <f>N41-J41</f>
        <v>43330800</v>
      </c>
    </row>
    <row r="42" spans="1:15" ht="24.75" customHeight="1">
      <c r="A42" s="146">
        <v>7</v>
      </c>
      <c r="B42" s="263" t="s">
        <v>2</v>
      </c>
      <c r="C42" s="264" t="s">
        <v>2</v>
      </c>
      <c r="D42" s="265" t="s">
        <v>212</v>
      </c>
      <c r="E42" s="267" t="s">
        <v>29</v>
      </c>
      <c r="F42" s="273" t="s">
        <v>59</v>
      </c>
      <c r="G42" s="5" t="s">
        <v>321</v>
      </c>
      <c r="H42" s="372" t="s">
        <v>340</v>
      </c>
      <c r="I42" s="393" t="s">
        <v>310</v>
      </c>
      <c r="J42" s="381">
        <v>2190000</v>
      </c>
      <c r="K42" s="373" t="s">
        <v>275</v>
      </c>
      <c r="L42" s="392" t="s">
        <v>322</v>
      </c>
      <c r="M42" s="393" t="s">
        <v>355</v>
      </c>
      <c r="N42" s="375">
        <v>7190000</v>
      </c>
      <c r="O42" s="376">
        <f>N42-J42</f>
        <v>5000000</v>
      </c>
    </row>
    <row r="43" spans="1:15" ht="24.75" customHeight="1">
      <c r="A43" s="146">
        <v>7</v>
      </c>
      <c r="B43" s="263" t="s">
        <v>2</v>
      </c>
      <c r="C43" s="264" t="s">
        <v>2</v>
      </c>
      <c r="D43" s="265" t="s">
        <v>212</v>
      </c>
      <c r="E43" s="267" t="s">
        <v>32</v>
      </c>
      <c r="F43" s="136" t="s">
        <v>214</v>
      </c>
      <c r="G43" s="5" t="s">
        <v>323</v>
      </c>
      <c r="H43" s="372" t="s">
        <v>340</v>
      </c>
      <c r="I43" s="397" t="s">
        <v>306</v>
      </c>
      <c r="J43" s="381">
        <v>4530000</v>
      </c>
      <c r="K43" s="373" t="s">
        <v>275</v>
      </c>
      <c r="L43" s="392" t="s">
        <v>324</v>
      </c>
      <c r="M43" s="397" t="s">
        <v>306</v>
      </c>
      <c r="N43" s="375">
        <v>79530000</v>
      </c>
      <c r="O43" s="376">
        <f>N43-J43</f>
        <v>75000000</v>
      </c>
    </row>
    <row r="44" spans="1:15" ht="7.5" customHeight="1">
      <c r="A44" s="135"/>
      <c r="B44" s="252"/>
      <c r="C44" s="253"/>
      <c r="D44" s="254"/>
      <c r="E44" s="253"/>
      <c r="F44" s="136"/>
      <c r="G44" s="136"/>
      <c r="H44" s="379"/>
      <c r="I44" s="381"/>
      <c r="J44" s="381"/>
      <c r="K44" s="439"/>
      <c r="L44" s="136"/>
      <c r="M44" s="389"/>
      <c r="N44" s="383"/>
      <c r="O44" s="384"/>
    </row>
    <row r="45" spans="1:15" ht="30" customHeight="1">
      <c r="A45" s="274">
        <v>7</v>
      </c>
      <c r="B45" s="275" t="s">
        <v>2</v>
      </c>
      <c r="C45" s="276" t="s">
        <v>3</v>
      </c>
      <c r="D45" s="277"/>
      <c r="E45" s="276"/>
      <c r="F45" s="470" t="s">
        <v>19</v>
      </c>
      <c r="G45" s="471"/>
      <c r="H45" s="398"/>
      <c r="I45" s="399"/>
      <c r="J45" s="399">
        <f>J46+J48</f>
        <v>7250000</v>
      </c>
      <c r="K45" s="441"/>
      <c r="L45" s="400"/>
      <c r="M45" s="400"/>
      <c r="N45" s="401">
        <f>N46+N48</f>
        <v>16250000</v>
      </c>
      <c r="O45" s="402">
        <f>N45-J45</f>
        <v>9000000</v>
      </c>
    </row>
    <row r="46" spans="1:15" ht="30" customHeight="1">
      <c r="A46" s="280" t="s">
        <v>18</v>
      </c>
      <c r="B46" s="281" t="s">
        <v>2</v>
      </c>
      <c r="C46" s="282" t="s">
        <v>3</v>
      </c>
      <c r="D46" s="313" t="s">
        <v>13</v>
      </c>
      <c r="E46" s="282"/>
      <c r="F46" s="260" t="s">
        <v>62</v>
      </c>
      <c r="G46" s="284"/>
      <c r="H46" s="403"/>
      <c r="I46" s="404"/>
      <c r="J46" s="404">
        <f>SUM(J47)</f>
        <v>0</v>
      </c>
      <c r="K46" s="386"/>
      <c r="L46" s="284"/>
      <c r="M46" s="405"/>
      <c r="N46" s="406">
        <f>SUM(N47)</f>
        <v>0</v>
      </c>
      <c r="O46" s="371">
        <f>N46-J46</f>
        <v>0</v>
      </c>
    </row>
    <row r="47" spans="1:15" ht="48.75" customHeight="1">
      <c r="A47" s="10" t="s">
        <v>18</v>
      </c>
      <c r="B47" s="12" t="s">
        <v>2</v>
      </c>
      <c r="C47" s="11" t="s">
        <v>3</v>
      </c>
      <c r="D47" s="21" t="s">
        <v>13</v>
      </c>
      <c r="E47" s="22" t="s">
        <v>2</v>
      </c>
      <c r="F47" s="5" t="s">
        <v>75</v>
      </c>
      <c r="G47" s="5" t="s">
        <v>76</v>
      </c>
      <c r="H47" s="372" t="s">
        <v>340</v>
      </c>
      <c r="I47" s="380" t="s">
        <v>325</v>
      </c>
      <c r="J47" s="381">
        <v>0</v>
      </c>
      <c r="K47" s="373" t="s">
        <v>275</v>
      </c>
      <c r="L47" s="5" t="s">
        <v>326</v>
      </c>
      <c r="M47" s="380" t="s">
        <v>327</v>
      </c>
      <c r="N47" s="375">
        <v>0</v>
      </c>
      <c r="O47" s="376">
        <f>N47-J47</f>
        <v>0</v>
      </c>
    </row>
    <row r="48" spans="1:15" ht="24.75" customHeight="1">
      <c r="A48" s="280" t="s">
        <v>18</v>
      </c>
      <c r="B48" s="281" t="s">
        <v>2</v>
      </c>
      <c r="C48" s="282" t="s">
        <v>3</v>
      </c>
      <c r="D48" s="283" t="s">
        <v>16</v>
      </c>
      <c r="E48" s="282"/>
      <c r="F48" s="260" t="s">
        <v>20</v>
      </c>
      <c r="G48" s="284"/>
      <c r="H48" s="403"/>
      <c r="I48" s="404"/>
      <c r="J48" s="404">
        <f>SUM(J49)</f>
        <v>7250000</v>
      </c>
      <c r="K48" s="386"/>
      <c r="L48" s="284"/>
      <c r="M48" s="405"/>
      <c r="N48" s="406">
        <f>SUM(N49)</f>
        <v>16250000</v>
      </c>
      <c r="O48" s="371">
        <f>N48-J48</f>
        <v>9000000</v>
      </c>
    </row>
    <row r="49" spans="1:15" ht="30.75" customHeight="1">
      <c r="A49" s="135" t="s">
        <v>18</v>
      </c>
      <c r="B49" s="252" t="s">
        <v>2</v>
      </c>
      <c r="C49" s="253" t="s">
        <v>3</v>
      </c>
      <c r="D49" s="254" t="s">
        <v>16</v>
      </c>
      <c r="E49" s="253" t="s">
        <v>2</v>
      </c>
      <c r="F49" s="136" t="s">
        <v>165</v>
      </c>
      <c r="G49" s="136" t="s">
        <v>21</v>
      </c>
      <c r="H49" s="372" t="s">
        <v>340</v>
      </c>
      <c r="I49" s="407">
        <v>1</v>
      </c>
      <c r="J49" s="381">
        <v>7250000</v>
      </c>
      <c r="K49" s="373" t="s">
        <v>275</v>
      </c>
      <c r="L49" s="136" t="s">
        <v>328</v>
      </c>
      <c r="M49" s="380" t="s">
        <v>282</v>
      </c>
      <c r="N49" s="375">
        <v>16250000</v>
      </c>
      <c r="O49" s="376">
        <f>N49-J49</f>
        <v>9000000</v>
      </c>
    </row>
    <row r="50" spans="1:15" ht="7.5" customHeight="1">
      <c r="A50" s="135"/>
      <c r="B50" s="252"/>
      <c r="C50" s="253"/>
      <c r="D50" s="254"/>
      <c r="E50" s="253"/>
      <c r="F50" s="136"/>
      <c r="G50" s="136"/>
      <c r="H50" s="379"/>
      <c r="I50" s="381"/>
      <c r="J50" s="380"/>
      <c r="K50" s="439"/>
      <c r="L50" s="136"/>
      <c r="M50" s="389"/>
      <c r="N50" s="383"/>
      <c r="O50" s="384"/>
    </row>
    <row r="51" spans="1:15" ht="24.75" customHeight="1">
      <c r="A51" s="289" t="s">
        <v>18</v>
      </c>
      <c r="B51" s="290" t="s">
        <v>2</v>
      </c>
      <c r="C51" s="291" t="s">
        <v>4</v>
      </c>
      <c r="D51" s="292"/>
      <c r="E51" s="291"/>
      <c r="F51" s="470" t="s">
        <v>22</v>
      </c>
      <c r="G51" s="471"/>
      <c r="H51" s="398"/>
      <c r="I51" s="408"/>
      <c r="J51" s="408">
        <f>J52+J56</f>
        <v>2085650000</v>
      </c>
      <c r="K51" s="441"/>
      <c r="L51" s="400"/>
      <c r="M51" s="409"/>
      <c r="N51" s="410">
        <f>N52+N56</f>
        <v>2543850000</v>
      </c>
      <c r="O51" s="402">
        <f>N51-J51</f>
        <v>458200000</v>
      </c>
    </row>
    <row r="52" spans="1:15" ht="24.75" customHeight="1">
      <c r="A52" s="294">
        <v>7</v>
      </c>
      <c r="B52" s="295" t="s">
        <v>2</v>
      </c>
      <c r="C52" s="296" t="s">
        <v>4</v>
      </c>
      <c r="D52" s="297" t="s">
        <v>13</v>
      </c>
      <c r="E52" s="296"/>
      <c r="F52" s="298" t="s">
        <v>23</v>
      </c>
      <c r="G52" s="299"/>
      <c r="H52" s="411"/>
      <c r="I52" s="412"/>
      <c r="J52" s="412">
        <f>SUM(J53:J54)</f>
        <v>1091600000</v>
      </c>
      <c r="K52" s="386"/>
      <c r="L52" s="299"/>
      <c r="M52" s="413"/>
      <c r="N52" s="414">
        <f>SUM(N53:N54)</f>
        <v>1449800000</v>
      </c>
      <c r="O52" s="371">
        <f>N52-J52</f>
        <v>358200000</v>
      </c>
    </row>
    <row r="53" spans="1:15" ht="38.25" customHeight="1" hidden="1">
      <c r="A53" s="181" t="s">
        <v>18</v>
      </c>
      <c r="B53" s="303" t="s">
        <v>2</v>
      </c>
      <c r="C53" s="304" t="s">
        <v>4</v>
      </c>
      <c r="D53" s="305" t="s">
        <v>13</v>
      </c>
      <c r="E53" s="304" t="s">
        <v>3</v>
      </c>
      <c r="F53" s="182" t="s">
        <v>24</v>
      </c>
      <c r="G53" s="182" t="s">
        <v>216</v>
      </c>
      <c r="H53" s="415"/>
      <c r="I53" s="416"/>
      <c r="J53" s="416">
        <v>0</v>
      </c>
      <c r="K53" s="380"/>
      <c r="L53" s="182" t="s">
        <v>216</v>
      </c>
      <c r="M53" s="417"/>
      <c r="N53" s="375">
        <v>0</v>
      </c>
      <c r="O53" s="418">
        <f>N53-M53</f>
        <v>0</v>
      </c>
    </row>
    <row r="54" spans="1:15" ht="28.5" customHeight="1">
      <c r="A54" s="181" t="s">
        <v>18</v>
      </c>
      <c r="B54" s="303" t="s">
        <v>2</v>
      </c>
      <c r="C54" s="304" t="s">
        <v>4</v>
      </c>
      <c r="D54" s="305" t="s">
        <v>13</v>
      </c>
      <c r="E54" s="304" t="s">
        <v>4</v>
      </c>
      <c r="F54" s="182" t="s">
        <v>25</v>
      </c>
      <c r="G54" s="182" t="s">
        <v>329</v>
      </c>
      <c r="H54" s="372" t="s">
        <v>340</v>
      </c>
      <c r="I54" s="380" t="s">
        <v>330</v>
      </c>
      <c r="J54" s="416">
        <v>1091600000</v>
      </c>
      <c r="K54" s="373" t="s">
        <v>275</v>
      </c>
      <c r="L54" s="182" t="s">
        <v>329</v>
      </c>
      <c r="M54" s="382" t="s">
        <v>330</v>
      </c>
      <c r="N54" s="375">
        <v>1449800000</v>
      </c>
      <c r="O54" s="376">
        <f>N54-J54</f>
        <v>358200000</v>
      </c>
    </row>
    <row r="55" spans="1:15" ht="6.75" customHeight="1">
      <c r="A55" s="181"/>
      <c r="B55" s="303"/>
      <c r="C55" s="304"/>
      <c r="D55" s="307"/>
      <c r="E55" s="304"/>
      <c r="F55" s="182"/>
      <c r="G55" s="182"/>
      <c r="H55" s="415"/>
      <c r="I55" s="416"/>
      <c r="J55" s="416"/>
      <c r="K55" s="439"/>
      <c r="L55" s="182"/>
      <c r="M55" s="417"/>
      <c r="N55" s="419"/>
      <c r="O55" s="384"/>
    </row>
    <row r="56" spans="1:15" ht="24.75" customHeight="1">
      <c r="A56" s="294">
        <v>7</v>
      </c>
      <c r="B56" s="295" t="s">
        <v>2</v>
      </c>
      <c r="C56" s="296" t="s">
        <v>4</v>
      </c>
      <c r="D56" s="297" t="s">
        <v>26</v>
      </c>
      <c r="E56" s="296"/>
      <c r="F56" s="298" t="s">
        <v>27</v>
      </c>
      <c r="G56" s="298"/>
      <c r="H56" s="420"/>
      <c r="I56" s="412"/>
      <c r="J56" s="412">
        <f>SUM(J57:J58)</f>
        <v>994050000</v>
      </c>
      <c r="K56" s="386"/>
      <c r="L56" s="298"/>
      <c r="M56" s="413"/>
      <c r="N56" s="414">
        <f>SUM(N57:N58)</f>
        <v>1094050000</v>
      </c>
      <c r="O56" s="371">
        <f>N56-J56</f>
        <v>100000000</v>
      </c>
    </row>
    <row r="57" spans="1:15" ht="24.75" customHeight="1">
      <c r="A57" s="146">
        <v>7</v>
      </c>
      <c r="B57" s="263" t="s">
        <v>2</v>
      </c>
      <c r="C57" s="264" t="s">
        <v>4</v>
      </c>
      <c r="D57" s="271" t="s">
        <v>26</v>
      </c>
      <c r="E57" s="264" t="s">
        <v>3</v>
      </c>
      <c r="F57" s="182" t="s">
        <v>28</v>
      </c>
      <c r="G57" s="5" t="s">
        <v>35</v>
      </c>
      <c r="H57" s="372" t="s">
        <v>340</v>
      </c>
      <c r="I57" s="380" t="s">
        <v>325</v>
      </c>
      <c r="J57" s="416">
        <v>994050000</v>
      </c>
      <c r="K57" s="373" t="s">
        <v>275</v>
      </c>
      <c r="L57" s="392" t="s">
        <v>331</v>
      </c>
      <c r="M57" s="380" t="s">
        <v>310</v>
      </c>
      <c r="N57" s="419">
        <v>876850000</v>
      </c>
      <c r="O57" s="376">
        <f>N57-J57</f>
        <v>-117200000</v>
      </c>
    </row>
    <row r="58" spans="1:15" ht="27.75" customHeight="1">
      <c r="A58" s="181">
        <v>7</v>
      </c>
      <c r="B58" s="303" t="s">
        <v>2</v>
      </c>
      <c r="C58" s="304" t="s">
        <v>4</v>
      </c>
      <c r="D58" s="305" t="s">
        <v>26</v>
      </c>
      <c r="E58" s="304" t="s">
        <v>4</v>
      </c>
      <c r="F58" s="136" t="s">
        <v>34</v>
      </c>
      <c r="G58" s="5" t="s">
        <v>332</v>
      </c>
      <c r="H58" s="372" t="s">
        <v>340</v>
      </c>
      <c r="I58" s="380" t="s">
        <v>344</v>
      </c>
      <c r="J58" s="416">
        <v>0</v>
      </c>
      <c r="K58" s="373" t="s">
        <v>275</v>
      </c>
      <c r="L58" s="392" t="s">
        <v>333</v>
      </c>
      <c r="M58" s="380" t="s">
        <v>345</v>
      </c>
      <c r="N58" s="419">
        <v>217200000</v>
      </c>
      <c r="O58" s="376">
        <f>N58-J58</f>
        <v>217200000</v>
      </c>
    </row>
    <row r="59" spans="1:15" ht="6.75" customHeight="1">
      <c r="A59" s="181"/>
      <c r="B59" s="303"/>
      <c r="C59" s="304"/>
      <c r="D59" s="305"/>
      <c r="E59" s="304"/>
      <c r="F59" s="136"/>
      <c r="G59" s="136"/>
      <c r="H59" s="379"/>
      <c r="I59" s="416"/>
      <c r="J59" s="416"/>
      <c r="K59" s="439"/>
      <c r="L59" s="136"/>
      <c r="M59" s="417"/>
      <c r="N59" s="421"/>
      <c r="O59" s="384"/>
    </row>
    <row r="60" spans="1:15" ht="24.75" customHeight="1">
      <c r="A60" s="289" t="s">
        <v>18</v>
      </c>
      <c r="B60" s="290" t="s">
        <v>2</v>
      </c>
      <c r="C60" s="291" t="s">
        <v>29</v>
      </c>
      <c r="D60" s="308"/>
      <c r="E60" s="291"/>
      <c r="F60" s="470" t="s">
        <v>30</v>
      </c>
      <c r="G60" s="471"/>
      <c r="H60" s="398"/>
      <c r="I60" s="408"/>
      <c r="J60" s="408">
        <f>J61</f>
        <v>11750000</v>
      </c>
      <c r="K60" s="441"/>
      <c r="L60" s="400"/>
      <c r="M60" s="409"/>
      <c r="N60" s="410">
        <f>N61</f>
        <v>23750000</v>
      </c>
      <c r="O60" s="402">
        <f>N60-J60</f>
        <v>12000000</v>
      </c>
    </row>
    <row r="61" spans="1:15" ht="30" customHeight="1">
      <c r="A61" s="256" t="s">
        <v>18</v>
      </c>
      <c r="B61" s="257" t="s">
        <v>2</v>
      </c>
      <c r="C61" s="258" t="s">
        <v>29</v>
      </c>
      <c r="D61" s="309" t="s">
        <v>13</v>
      </c>
      <c r="E61" s="258"/>
      <c r="F61" s="260" t="s">
        <v>39</v>
      </c>
      <c r="G61" s="284"/>
      <c r="H61" s="403"/>
      <c r="I61" s="412"/>
      <c r="J61" s="412">
        <f>SUM(J62:J64)</f>
        <v>11750000</v>
      </c>
      <c r="K61" s="386"/>
      <c r="L61" s="284"/>
      <c r="M61" s="413"/>
      <c r="N61" s="414">
        <f>SUM(N62:N64)</f>
        <v>23750000</v>
      </c>
      <c r="O61" s="371">
        <f>N61-J61</f>
        <v>12000000</v>
      </c>
    </row>
    <row r="62" spans="1:15" ht="30" customHeight="1">
      <c r="A62" s="146">
        <v>7</v>
      </c>
      <c r="B62" s="263" t="s">
        <v>2</v>
      </c>
      <c r="C62" s="264" t="s">
        <v>29</v>
      </c>
      <c r="D62" s="271" t="s">
        <v>13</v>
      </c>
      <c r="E62" s="267" t="s">
        <v>29</v>
      </c>
      <c r="F62" s="314" t="s">
        <v>31</v>
      </c>
      <c r="G62" s="5" t="s">
        <v>334</v>
      </c>
      <c r="H62" s="372" t="s">
        <v>340</v>
      </c>
      <c r="I62" s="380" t="s">
        <v>61</v>
      </c>
      <c r="J62" s="416">
        <v>3250000</v>
      </c>
      <c r="K62" s="373" t="s">
        <v>275</v>
      </c>
      <c r="L62" s="136" t="s">
        <v>335</v>
      </c>
      <c r="M62" s="380" t="s">
        <v>336</v>
      </c>
      <c r="N62" s="375">
        <v>3250000</v>
      </c>
      <c r="O62" s="376">
        <f>N62-J62</f>
        <v>0</v>
      </c>
    </row>
    <row r="63" spans="1:15" ht="30" customHeight="1">
      <c r="A63" s="146"/>
      <c r="B63" s="263"/>
      <c r="C63" s="264"/>
      <c r="D63" s="271"/>
      <c r="E63" s="267"/>
      <c r="F63" s="314" t="s">
        <v>229</v>
      </c>
      <c r="G63" s="5" t="s">
        <v>347</v>
      </c>
      <c r="H63" s="372" t="s">
        <v>340</v>
      </c>
      <c r="I63" s="380" t="s">
        <v>186</v>
      </c>
      <c r="J63" s="416">
        <v>8500000</v>
      </c>
      <c r="K63" s="373" t="s">
        <v>275</v>
      </c>
      <c r="L63" s="136" t="s">
        <v>348</v>
      </c>
      <c r="M63" s="380" t="s">
        <v>186</v>
      </c>
      <c r="N63" s="375">
        <v>8500000</v>
      </c>
      <c r="O63" s="376">
        <f>N63-J63</f>
        <v>0</v>
      </c>
    </row>
    <row r="64" spans="1:15" ht="24.75" customHeight="1">
      <c r="A64" s="146">
        <v>7</v>
      </c>
      <c r="B64" s="263" t="s">
        <v>2</v>
      </c>
      <c r="C64" s="264" t="s">
        <v>29</v>
      </c>
      <c r="D64" s="271" t="s">
        <v>13</v>
      </c>
      <c r="E64" s="267" t="s">
        <v>29</v>
      </c>
      <c r="F64" s="314" t="s">
        <v>337</v>
      </c>
      <c r="G64" s="136" t="s">
        <v>338</v>
      </c>
      <c r="H64" s="372" t="s">
        <v>340</v>
      </c>
      <c r="I64" s="380" t="s">
        <v>357</v>
      </c>
      <c r="J64" s="416">
        <v>0</v>
      </c>
      <c r="K64" s="373" t="s">
        <v>275</v>
      </c>
      <c r="L64" s="136" t="s">
        <v>339</v>
      </c>
      <c r="M64" s="380" t="s">
        <v>356</v>
      </c>
      <c r="N64" s="375">
        <v>12000000</v>
      </c>
      <c r="O64" s="376">
        <f>N64-J64</f>
        <v>12000000</v>
      </c>
    </row>
    <row r="65" spans="1:15" ht="5.25" customHeight="1" thickBot="1">
      <c r="A65" s="214"/>
      <c r="B65" s="310"/>
      <c r="C65" s="311"/>
      <c r="D65" s="311"/>
      <c r="E65" s="311"/>
      <c r="F65" s="215"/>
      <c r="G65" s="215"/>
      <c r="H65" s="422"/>
      <c r="I65" s="423"/>
      <c r="J65" s="423"/>
      <c r="K65" s="424"/>
      <c r="L65" s="215"/>
      <c r="M65" s="425"/>
      <c r="N65" s="426"/>
      <c r="O65" s="427"/>
    </row>
    <row r="66" spans="1:15" s="433" customFormat="1" ht="23.25" customHeight="1" thickBot="1" thickTop="1">
      <c r="A66" s="472" t="s">
        <v>10</v>
      </c>
      <c r="B66" s="473"/>
      <c r="C66" s="473"/>
      <c r="D66" s="473"/>
      <c r="E66" s="473"/>
      <c r="F66" s="473"/>
      <c r="G66" s="473"/>
      <c r="H66" s="428"/>
      <c r="I66" s="429"/>
      <c r="J66" s="429">
        <f>J60+J51+J45+J10</f>
        <v>4120297839</v>
      </c>
      <c r="K66" s="442"/>
      <c r="L66" s="430"/>
      <c r="M66" s="431"/>
      <c r="N66" s="432">
        <f>N60+N51+N45+N10</f>
        <v>4972953639</v>
      </c>
      <c r="O66" s="443">
        <f>N66-J66</f>
        <v>852655800</v>
      </c>
    </row>
    <row r="67" ht="14.25">
      <c r="I67" s="434"/>
    </row>
    <row r="68" ht="14.25">
      <c r="N68" s="435"/>
    </row>
    <row r="69" ht="14.25">
      <c r="I69" s="436"/>
    </row>
  </sheetData>
  <sheetProtection/>
  <mergeCells count="22">
    <mergeCell ref="A9:E9"/>
    <mergeCell ref="F10:G10"/>
    <mergeCell ref="F45:G45"/>
    <mergeCell ref="F51:G51"/>
    <mergeCell ref="F60:G60"/>
    <mergeCell ref="A66:G66"/>
    <mergeCell ref="I7:I8"/>
    <mergeCell ref="J7:J8"/>
    <mergeCell ref="K7:K8"/>
    <mergeCell ref="M7:M8"/>
    <mergeCell ref="N7:N8"/>
    <mergeCell ref="O7:O8"/>
    <mergeCell ref="A2:O2"/>
    <mergeCell ref="A3:O3"/>
    <mergeCell ref="A5:J5"/>
    <mergeCell ref="A6:E8"/>
    <mergeCell ref="F6:F8"/>
    <mergeCell ref="G6:G8"/>
    <mergeCell ref="H6:K6"/>
    <mergeCell ref="L6:L8"/>
    <mergeCell ref="M6:N6"/>
    <mergeCell ref="H7:H8"/>
  </mergeCells>
  <printOptions/>
  <pageMargins left="0.7" right="0.45" top="0.75" bottom="0.75" header="0.3" footer="0.3"/>
  <pageSetup fitToHeight="0" fitToWidth="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8"/>
  <sheetViews>
    <sheetView tabSelected="1" zoomScalePageLayoutView="0" workbookViewId="0" topLeftCell="A1">
      <selection activeCell="L37" sqref="L37"/>
    </sheetView>
  </sheetViews>
  <sheetFormatPr defaultColWidth="9.140625" defaultRowHeight="15"/>
  <cols>
    <col min="1" max="5" width="3.421875" style="0" customWidth="1"/>
    <col min="6" max="6" width="26.00390625" style="0" customWidth="1"/>
    <col min="7" max="7" width="23.140625" style="0" customWidth="1"/>
    <col min="8" max="11" width="15.00390625" style="0" customWidth="1"/>
    <col min="12" max="12" width="16.00390625" style="0" customWidth="1"/>
    <col min="13" max="13" width="15.57421875" style="0" customWidth="1"/>
  </cols>
  <sheetData>
    <row r="2" spans="1:13" ht="15">
      <c r="A2" s="444" t="s">
        <v>227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</row>
    <row r="3" spans="1:13" ht="15">
      <c r="A3" s="444" t="s">
        <v>187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</row>
    <row r="4" spans="1:2" ht="15">
      <c r="A4" s="1"/>
      <c r="B4" s="1"/>
    </row>
    <row r="5" spans="1:9" ht="15.75" thickBot="1">
      <c r="A5" s="445" t="s">
        <v>228</v>
      </c>
      <c r="B5" s="445"/>
      <c r="C5" s="445"/>
      <c r="D5" s="445"/>
      <c r="E5" s="445"/>
      <c r="F5" s="445"/>
      <c r="G5" s="445"/>
      <c r="H5" s="445"/>
      <c r="I5" s="445"/>
    </row>
    <row r="6" spans="1:13" ht="16.5" customHeight="1">
      <c r="A6" s="446" t="s">
        <v>0</v>
      </c>
      <c r="B6" s="447"/>
      <c r="C6" s="448"/>
      <c r="D6" s="448"/>
      <c r="E6" s="448"/>
      <c r="F6" s="448" t="s">
        <v>5</v>
      </c>
      <c r="G6" s="456" t="s">
        <v>219</v>
      </c>
      <c r="H6" s="455"/>
      <c r="I6" s="455"/>
      <c r="J6" s="447"/>
      <c r="K6" s="455" t="s">
        <v>188</v>
      </c>
      <c r="L6" s="455"/>
      <c r="M6" s="474"/>
    </row>
    <row r="7" spans="1:13" ht="13.5" customHeight="1">
      <c r="A7" s="449"/>
      <c r="B7" s="450"/>
      <c r="C7" s="451"/>
      <c r="D7" s="451"/>
      <c r="E7" s="451"/>
      <c r="F7" s="451"/>
      <c r="G7" s="475" t="s">
        <v>1</v>
      </c>
      <c r="H7" s="454" t="s">
        <v>189</v>
      </c>
      <c r="I7" s="459" t="s">
        <v>190</v>
      </c>
      <c r="J7" s="461" t="s">
        <v>191</v>
      </c>
      <c r="K7" s="458" t="s">
        <v>189</v>
      </c>
      <c r="L7" s="459" t="s">
        <v>190</v>
      </c>
      <c r="M7" s="463" t="s">
        <v>191</v>
      </c>
    </row>
    <row r="8" spans="1:13" ht="13.5" customHeight="1">
      <c r="A8" s="449"/>
      <c r="B8" s="450"/>
      <c r="C8" s="451"/>
      <c r="D8" s="451"/>
      <c r="E8" s="451"/>
      <c r="F8" s="451"/>
      <c r="G8" s="454"/>
      <c r="H8" s="451"/>
      <c r="I8" s="460"/>
      <c r="J8" s="462"/>
      <c r="K8" s="450"/>
      <c r="L8" s="460"/>
      <c r="M8" s="464"/>
    </row>
    <row r="9" spans="1:13" ht="9.75" customHeight="1" thickBot="1">
      <c r="A9" s="465">
        <v>1</v>
      </c>
      <c r="B9" s="466"/>
      <c r="C9" s="467"/>
      <c r="D9" s="467"/>
      <c r="E9" s="467"/>
      <c r="F9" s="319">
        <v>2</v>
      </c>
      <c r="G9" s="319">
        <v>3</v>
      </c>
      <c r="H9" s="319">
        <v>6</v>
      </c>
      <c r="I9" s="321">
        <v>9</v>
      </c>
      <c r="J9" s="319">
        <v>10</v>
      </c>
      <c r="K9" s="318">
        <v>6</v>
      </c>
      <c r="L9" s="321">
        <v>9</v>
      </c>
      <c r="M9" s="85">
        <v>10</v>
      </c>
    </row>
    <row r="10" spans="1:13" ht="28.5" customHeight="1">
      <c r="A10" s="225">
        <v>7</v>
      </c>
      <c r="B10" s="226" t="s">
        <v>2</v>
      </c>
      <c r="C10" s="227" t="s">
        <v>2</v>
      </c>
      <c r="D10" s="228"/>
      <c r="E10" s="229"/>
      <c r="F10" s="468" t="s">
        <v>192</v>
      </c>
      <c r="G10" s="469"/>
      <c r="H10" s="88">
        <f>H13+H17+H21+H29+H34+H39+H11</f>
        <v>2015647839</v>
      </c>
      <c r="I10" s="89">
        <f>I13+I17+I21+I29+I34+I39+I11</f>
        <v>2389103639</v>
      </c>
      <c r="J10" s="230">
        <f aca="true" t="shared" si="0" ref="J10:J15">I10-H10</f>
        <v>373455800</v>
      </c>
      <c r="K10" s="231">
        <f>K13+K17+K21+K29+K34+K39+K11</f>
        <v>2015647839</v>
      </c>
      <c r="L10" s="89">
        <f>L13+L17+L21+L29+L34+L39+L11</f>
        <v>2389103639</v>
      </c>
      <c r="M10" s="232">
        <f aca="true" t="shared" si="1" ref="M10:M15">L10-K10</f>
        <v>373455800</v>
      </c>
    </row>
    <row r="11" spans="1:13" ht="28.5" customHeight="1">
      <c r="A11" s="233">
        <v>7</v>
      </c>
      <c r="B11" s="234" t="s">
        <v>2</v>
      </c>
      <c r="C11" s="235" t="s">
        <v>2</v>
      </c>
      <c r="D11" s="236" t="s">
        <v>13</v>
      </c>
      <c r="E11" s="237"/>
      <c r="F11" s="238" t="s">
        <v>193</v>
      </c>
      <c r="G11" s="238"/>
      <c r="H11" s="239">
        <f>H12</f>
        <v>0</v>
      </c>
      <c r="I11" s="240">
        <f>I12</f>
        <v>5000000</v>
      </c>
      <c r="J11" s="241">
        <f t="shared" si="0"/>
        <v>5000000</v>
      </c>
      <c r="K11" s="242">
        <f>K12</f>
        <v>0</v>
      </c>
      <c r="L11" s="240">
        <f>L12</f>
        <v>5000000</v>
      </c>
      <c r="M11" s="243">
        <f t="shared" si="1"/>
        <v>5000000</v>
      </c>
    </row>
    <row r="12" spans="1:13" ht="48" customHeight="1">
      <c r="A12" s="244">
        <v>7</v>
      </c>
      <c r="B12" s="245" t="s">
        <v>2</v>
      </c>
      <c r="C12" s="246" t="s">
        <v>2</v>
      </c>
      <c r="D12" s="247" t="s">
        <v>13</v>
      </c>
      <c r="E12" s="248" t="s">
        <v>2</v>
      </c>
      <c r="F12" s="101" t="s">
        <v>67</v>
      </c>
      <c r="G12" s="101" t="s">
        <v>194</v>
      </c>
      <c r="H12" s="131">
        <v>0</v>
      </c>
      <c r="I12" s="134">
        <v>5000000</v>
      </c>
      <c r="J12" s="249">
        <f t="shared" si="0"/>
        <v>5000000</v>
      </c>
      <c r="K12" s="250">
        <v>0</v>
      </c>
      <c r="L12" s="134">
        <v>5000000</v>
      </c>
      <c r="M12" s="251">
        <f t="shared" si="1"/>
        <v>5000000</v>
      </c>
    </row>
    <row r="13" spans="1:13" ht="28.5" customHeight="1">
      <c r="A13" s="233">
        <v>7</v>
      </c>
      <c r="B13" s="234" t="s">
        <v>2</v>
      </c>
      <c r="C13" s="235" t="s">
        <v>2</v>
      </c>
      <c r="D13" s="236" t="s">
        <v>26</v>
      </c>
      <c r="E13" s="237"/>
      <c r="F13" s="238" t="s">
        <v>42</v>
      </c>
      <c r="G13" s="238"/>
      <c r="H13" s="239">
        <f>SUM(H14:H15)</f>
        <v>1806640033</v>
      </c>
      <c r="I13" s="240">
        <f>SUM(I14:I15)</f>
        <v>1806640033</v>
      </c>
      <c r="J13" s="241">
        <f t="shared" si="0"/>
        <v>0</v>
      </c>
      <c r="K13" s="242">
        <f>SUM(K14:K15)</f>
        <v>1806640033</v>
      </c>
      <c r="L13" s="240">
        <f>SUM(L14:L15)</f>
        <v>1806640033</v>
      </c>
      <c r="M13" s="243">
        <f t="shared" si="1"/>
        <v>0</v>
      </c>
    </row>
    <row r="14" spans="1:13" ht="24.75" customHeight="1">
      <c r="A14" s="244">
        <v>7</v>
      </c>
      <c r="B14" s="245" t="s">
        <v>2</v>
      </c>
      <c r="C14" s="246" t="s">
        <v>2</v>
      </c>
      <c r="D14" s="247" t="s">
        <v>26</v>
      </c>
      <c r="E14" s="248" t="s">
        <v>2</v>
      </c>
      <c r="F14" s="101" t="s">
        <v>44</v>
      </c>
      <c r="G14" s="101" t="s">
        <v>195</v>
      </c>
      <c r="H14" s="131">
        <v>1731040033</v>
      </c>
      <c r="I14" s="134">
        <f>H14</f>
        <v>1731040033</v>
      </c>
      <c r="J14" s="249">
        <f t="shared" si="0"/>
        <v>0</v>
      </c>
      <c r="K14" s="250">
        <f>H14</f>
        <v>1731040033</v>
      </c>
      <c r="L14" s="134">
        <f>H14</f>
        <v>1731040033</v>
      </c>
      <c r="M14" s="251">
        <f t="shared" si="1"/>
        <v>0</v>
      </c>
    </row>
    <row r="15" spans="1:13" ht="24.75" customHeight="1">
      <c r="A15" s="244">
        <v>7</v>
      </c>
      <c r="B15" s="245" t="s">
        <v>2</v>
      </c>
      <c r="C15" s="246" t="s">
        <v>2</v>
      </c>
      <c r="D15" s="247" t="s">
        <v>26</v>
      </c>
      <c r="E15" s="248" t="s">
        <v>3</v>
      </c>
      <c r="F15" s="101" t="s">
        <v>46</v>
      </c>
      <c r="G15" s="101" t="s">
        <v>196</v>
      </c>
      <c r="H15" s="131">
        <v>75600000</v>
      </c>
      <c r="I15" s="134">
        <f>H15</f>
        <v>75600000</v>
      </c>
      <c r="J15" s="249">
        <f t="shared" si="0"/>
        <v>0</v>
      </c>
      <c r="K15" s="250">
        <f>H15</f>
        <v>75600000</v>
      </c>
      <c r="L15" s="134">
        <f>K15</f>
        <v>75600000</v>
      </c>
      <c r="M15" s="251">
        <f t="shared" si="1"/>
        <v>0</v>
      </c>
    </row>
    <row r="16" spans="1:13" ht="8.25" customHeight="1">
      <c r="A16" s="135"/>
      <c r="B16" s="252"/>
      <c r="C16" s="253"/>
      <c r="D16" s="254"/>
      <c r="E16" s="253"/>
      <c r="F16" s="136"/>
      <c r="G16" s="136"/>
      <c r="H16" s="137"/>
      <c r="I16" s="139"/>
      <c r="J16" s="136"/>
      <c r="K16" s="255"/>
      <c r="L16" s="139"/>
      <c r="M16" s="213"/>
    </row>
    <row r="17" spans="1:13" ht="24.75" customHeight="1">
      <c r="A17" s="256">
        <v>7</v>
      </c>
      <c r="B17" s="257" t="s">
        <v>2</v>
      </c>
      <c r="C17" s="258" t="s">
        <v>2</v>
      </c>
      <c r="D17" s="259" t="s">
        <v>197</v>
      </c>
      <c r="E17" s="258"/>
      <c r="F17" s="260" t="s">
        <v>47</v>
      </c>
      <c r="G17" s="260"/>
      <c r="H17" s="241">
        <f>SUM(H18:H19)</f>
        <v>0</v>
      </c>
      <c r="I17" s="261">
        <f>SUM(I18:I19)</f>
        <v>33125000</v>
      </c>
      <c r="J17" s="241">
        <f>I17-H17</f>
        <v>33125000</v>
      </c>
      <c r="K17" s="262">
        <f>SUM(K18:K19)</f>
        <v>0</v>
      </c>
      <c r="L17" s="261">
        <f>SUM(L18:L19)</f>
        <v>33125000</v>
      </c>
      <c r="M17" s="243">
        <f>L17-K17</f>
        <v>33125000</v>
      </c>
    </row>
    <row r="18" spans="1:13" ht="24.75" customHeight="1">
      <c r="A18" s="146">
        <v>7</v>
      </c>
      <c r="B18" s="263" t="s">
        <v>2</v>
      </c>
      <c r="C18" s="264" t="s">
        <v>2</v>
      </c>
      <c r="D18" s="265" t="s">
        <v>197</v>
      </c>
      <c r="E18" s="264" t="s">
        <v>3</v>
      </c>
      <c r="F18" s="136" t="s">
        <v>48</v>
      </c>
      <c r="G18" s="136" t="s">
        <v>17</v>
      </c>
      <c r="H18" s="137">
        <v>0</v>
      </c>
      <c r="I18" s="134">
        <v>13125000</v>
      </c>
      <c r="J18" s="249">
        <f>I18-H18</f>
        <v>13125000</v>
      </c>
      <c r="K18" s="255">
        <v>0</v>
      </c>
      <c r="L18" s="134">
        <f>I18</f>
        <v>13125000</v>
      </c>
      <c r="M18" s="251">
        <f>L18-K18</f>
        <v>13125000</v>
      </c>
    </row>
    <row r="19" spans="1:13" ht="33.75" customHeight="1">
      <c r="A19" s="146">
        <v>7</v>
      </c>
      <c r="B19" s="263" t="s">
        <v>2</v>
      </c>
      <c r="C19" s="264" t="s">
        <v>2</v>
      </c>
      <c r="D19" s="265" t="s">
        <v>197</v>
      </c>
      <c r="E19" s="264" t="s">
        <v>3</v>
      </c>
      <c r="F19" s="136" t="s">
        <v>220</v>
      </c>
      <c r="G19" s="136" t="s">
        <v>221</v>
      </c>
      <c r="H19" s="137">
        <v>0</v>
      </c>
      <c r="I19" s="134">
        <v>20000000</v>
      </c>
      <c r="J19" s="249">
        <f>I19-H19</f>
        <v>20000000</v>
      </c>
      <c r="K19" s="255">
        <v>0</v>
      </c>
      <c r="L19" s="134">
        <v>20000000</v>
      </c>
      <c r="M19" s="251">
        <f>L19-K19</f>
        <v>20000000</v>
      </c>
    </row>
    <row r="20" spans="1:13" ht="8.25" customHeight="1">
      <c r="A20" s="135"/>
      <c r="B20" s="252"/>
      <c r="C20" s="253"/>
      <c r="D20" s="254"/>
      <c r="E20" s="253"/>
      <c r="F20" s="136"/>
      <c r="G20" s="136"/>
      <c r="H20" s="137"/>
      <c r="I20" s="139"/>
      <c r="J20" s="136"/>
      <c r="K20" s="255"/>
      <c r="L20" s="139"/>
      <c r="M20" s="213"/>
    </row>
    <row r="21" spans="1:13" ht="24.75" customHeight="1">
      <c r="A21" s="256">
        <v>7</v>
      </c>
      <c r="B21" s="257" t="s">
        <v>2</v>
      </c>
      <c r="C21" s="258" t="s">
        <v>2</v>
      </c>
      <c r="D21" s="266" t="s">
        <v>198</v>
      </c>
      <c r="E21" s="258"/>
      <c r="F21" s="260" t="s">
        <v>49</v>
      </c>
      <c r="G21" s="260"/>
      <c r="H21" s="241">
        <f>SUM(H22:H27)</f>
        <v>95087806</v>
      </c>
      <c r="I21" s="261">
        <f>SUM(I22:I27)</f>
        <v>174087806</v>
      </c>
      <c r="J21" s="241">
        <f aca="true" t="shared" si="2" ref="J21:J27">I21-H21</f>
        <v>79000000</v>
      </c>
      <c r="K21" s="262">
        <f>SUM(K22:K27)</f>
        <v>95087806</v>
      </c>
      <c r="L21" s="261">
        <f>SUM(L22:L27)</f>
        <v>174087806</v>
      </c>
      <c r="M21" s="243">
        <f aca="true" t="shared" si="3" ref="M21:M27">L21-K21</f>
        <v>79000000</v>
      </c>
    </row>
    <row r="22" spans="1:13" ht="24.75" customHeight="1">
      <c r="A22" s="146">
        <v>7</v>
      </c>
      <c r="B22" s="263" t="s">
        <v>2</v>
      </c>
      <c r="C22" s="264" t="s">
        <v>2</v>
      </c>
      <c r="D22" s="265" t="s">
        <v>198</v>
      </c>
      <c r="E22" s="267" t="s">
        <v>2</v>
      </c>
      <c r="F22" s="136" t="s">
        <v>11</v>
      </c>
      <c r="G22" s="136" t="s">
        <v>199</v>
      </c>
      <c r="H22" s="137">
        <v>995000</v>
      </c>
      <c r="I22" s="134">
        <v>2995000</v>
      </c>
      <c r="J22" s="249">
        <f t="shared" si="2"/>
        <v>2000000</v>
      </c>
      <c r="K22" s="255">
        <f aca="true" t="shared" si="4" ref="K22:L27">H22</f>
        <v>995000</v>
      </c>
      <c r="L22" s="134">
        <f t="shared" si="4"/>
        <v>2995000</v>
      </c>
      <c r="M22" s="251">
        <f t="shared" si="3"/>
        <v>2000000</v>
      </c>
    </row>
    <row r="23" spans="1:13" ht="24.75" customHeight="1">
      <c r="A23" s="146">
        <v>7</v>
      </c>
      <c r="B23" s="263" t="s">
        <v>2</v>
      </c>
      <c r="C23" s="264" t="s">
        <v>2</v>
      </c>
      <c r="D23" s="265" t="s">
        <v>198</v>
      </c>
      <c r="E23" s="267" t="s">
        <v>3</v>
      </c>
      <c r="F23" s="136" t="s">
        <v>50</v>
      </c>
      <c r="G23" s="136" t="s">
        <v>200</v>
      </c>
      <c r="H23" s="137">
        <v>20148906</v>
      </c>
      <c r="I23" s="134">
        <v>25148906</v>
      </c>
      <c r="J23" s="249">
        <f t="shared" si="2"/>
        <v>5000000</v>
      </c>
      <c r="K23" s="255">
        <f t="shared" si="4"/>
        <v>20148906</v>
      </c>
      <c r="L23" s="134">
        <f t="shared" si="4"/>
        <v>25148906</v>
      </c>
      <c r="M23" s="251">
        <f t="shared" si="3"/>
        <v>5000000</v>
      </c>
    </row>
    <row r="24" spans="1:13" ht="24.75" customHeight="1">
      <c r="A24" s="146">
        <v>7</v>
      </c>
      <c r="B24" s="263" t="s">
        <v>2</v>
      </c>
      <c r="C24" s="264" t="s">
        <v>2</v>
      </c>
      <c r="D24" s="265" t="s">
        <v>198</v>
      </c>
      <c r="E24" s="267" t="s">
        <v>65</v>
      </c>
      <c r="F24" s="136" t="s">
        <v>51</v>
      </c>
      <c r="G24" s="136" t="s">
        <v>201</v>
      </c>
      <c r="H24" s="137">
        <v>2640000</v>
      </c>
      <c r="I24" s="134">
        <v>12640000</v>
      </c>
      <c r="J24" s="249">
        <f t="shared" si="2"/>
        <v>10000000</v>
      </c>
      <c r="K24" s="255">
        <f t="shared" si="4"/>
        <v>2640000</v>
      </c>
      <c r="L24" s="134">
        <f t="shared" si="4"/>
        <v>12640000</v>
      </c>
      <c r="M24" s="251">
        <f t="shared" si="3"/>
        <v>10000000</v>
      </c>
    </row>
    <row r="25" spans="1:13" ht="24.75" customHeight="1">
      <c r="A25" s="146">
        <v>7</v>
      </c>
      <c r="B25" s="263" t="s">
        <v>2</v>
      </c>
      <c r="C25" s="264" t="s">
        <v>2</v>
      </c>
      <c r="D25" s="265" t="s">
        <v>198</v>
      </c>
      <c r="E25" s="267" t="s">
        <v>79</v>
      </c>
      <c r="F25" s="136" t="s">
        <v>6</v>
      </c>
      <c r="G25" s="136" t="s">
        <v>202</v>
      </c>
      <c r="H25" s="137">
        <v>900000</v>
      </c>
      <c r="I25" s="134">
        <v>3900000</v>
      </c>
      <c r="J25" s="249">
        <f t="shared" si="2"/>
        <v>3000000</v>
      </c>
      <c r="K25" s="255">
        <f t="shared" si="4"/>
        <v>900000</v>
      </c>
      <c r="L25" s="134">
        <f t="shared" si="4"/>
        <v>3900000</v>
      </c>
      <c r="M25" s="251">
        <f t="shared" si="3"/>
        <v>3000000</v>
      </c>
    </row>
    <row r="26" spans="1:13" ht="24.75" customHeight="1">
      <c r="A26" s="146">
        <v>7</v>
      </c>
      <c r="B26" s="263" t="s">
        <v>2</v>
      </c>
      <c r="C26" s="264" t="s">
        <v>2</v>
      </c>
      <c r="D26" s="265" t="s">
        <v>198</v>
      </c>
      <c r="E26" s="267" t="s">
        <v>29</v>
      </c>
      <c r="F26" s="136" t="s">
        <v>12</v>
      </c>
      <c r="G26" s="136" t="s">
        <v>203</v>
      </c>
      <c r="H26" s="137">
        <v>1500000</v>
      </c>
      <c r="I26" s="134">
        <v>2500000</v>
      </c>
      <c r="J26" s="249">
        <f t="shared" si="2"/>
        <v>1000000</v>
      </c>
      <c r="K26" s="255">
        <f t="shared" si="4"/>
        <v>1500000</v>
      </c>
      <c r="L26" s="134">
        <f t="shared" si="4"/>
        <v>2500000</v>
      </c>
      <c r="M26" s="251">
        <f t="shared" si="3"/>
        <v>1000000</v>
      </c>
    </row>
    <row r="27" spans="1:13" ht="24.75" customHeight="1">
      <c r="A27" s="146">
        <v>7</v>
      </c>
      <c r="B27" s="263" t="s">
        <v>2</v>
      </c>
      <c r="C27" s="264" t="s">
        <v>2</v>
      </c>
      <c r="D27" s="265" t="s">
        <v>198</v>
      </c>
      <c r="E27" s="267" t="s">
        <v>32</v>
      </c>
      <c r="F27" s="136" t="s">
        <v>52</v>
      </c>
      <c r="G27" s="136" t="s">
        <v>204</v>
      </c>
      <c r="H27" s="137">
        <v>68903900</v>
      </c>
      <c r="I27" s="134">
        <v>126903900</v>
      </c>
      <c r="J27" s="249">
        <f t="shared" si="2"/>
        <v>58000000</v>
      </c>
      <c r="K27" s="255">
        <f t="shared" si="4"/>
        <v>68903900</v>
      </c>
      <c r="L27" s="134">
        <f t="shared" si="4"/>
        <v>126903900</v>
      </c>
      <c r="M27" s="251">
        <f t="shared" si="3"/>
        <v>58000000</v>
      </c>
    </row>
    <row r="28" spans="1:13" ht="9.75" customHeight="1">
      <c r="A28" s="146"/>
      <c r="B28" s="263"/>
      <c r="C28" s="264"/>
      <c r="D28" s="265"/>
      <c r="E28" s="267"/>
      <c r="F28" s="136"/>
      <c r="G28" s="136"/>
      <c r="H28" s="137"/>
      <c r="I28" s="268"/>
      <c r="J28" s="269"/>
      <c r="K28" s="255"/>
      <c r="L28" s="268"/>
      <c r="M28" s="270"/>
    </row>
    <row r="29" spans="1:13" ht="33.75" customHeight="1">
      <c r="A29" s="256">
        <v>7</v>
      </c>
      <c r="B29" s="257" t="s">
        <v>2</v>
      </c>
      <c r="C29" s="258" t="s">
        <v>2</v>
      </c>
      <c r="D29" s="266" t="s">
        <v>205</v>
      </c>
      <c r="E29" s="258"/>
      <c r="F29" s="260" t="s">
        <v>53</v>
      </c>
      <c r="G29" s="260"/>
      <c r="H29" s="241">
        <f>SUM(H30:H32)</f>
        <v>0</v>
      </c>
      <c r="I29" s="261">
        <f>SUM(I30:I32)</f>
        <v>120000000</v>
      </c>
      <c r="J29" s="241">
        <f>I29-H29</f>
        <v>120000000</v>
      </c>
      <c r="K29" s="262">
        <f>SUM(K30:K32)</f>
        <v>0</v>
      </c>
      <c r="L29" s="261">
        <f>SUM(L30:L32)</f>
        <v>120000000</v>
      </c>
      <c r="M29" s="243">
        <f>L29-K29</f>
        <v>120000000</v>
      </c>
    </row>
    <row r="30" spans="1:13" ht="31.5" customHeight="1">
      <c r="A30" s="146">
        <v>7</v>
      </c>
      <c r="B30" s="263" t="s">
        <v>2</v>
      </c>
      <c r="C30" s="264" t="s">
        <v>2</v>
      </c>
      <c r="D30" s="265" t="s">
        <v>205</v>
      </c>
      <c r="E30" s="267" t="s">
        <v>29</v>
      </c>
      <c r="F30" s="136" t="s">
        <v>222</v>
      </c>
      <c r="G30" s="136" t="s">
        <v>223</v>
      </c>
      <c r="H30" s="137">
        <v>0</v>
      </c>
      <c r="I30" s="134">
        <v>75000000</v>
      </c>
      <c r="J30" s="249">
        <f>I30-H30</f>
        <v>75000000</v>
      </c>
      <c r="K30" s="255">
        <v>0</v>
      </c>
      <c r="L30" s="134">
        <f>I30</f>
        <v>75000000</v>
      </c>
      <c r="M30" s="251">
        <f>L30-K30</f>
        <v>75000000</v>
      </c>
    </row>
    <row r="31" spans="1:13" ht="24.75" customHeight="1">
      <c r="A31" s="146">
        <v>7</v>
      </c>
      <c r="B31" s="263" t="s">
        <v>2</v>
      </c>
      <c r="C31" s="264" t="s">
        <v>2</v>
      </c>
      <c r="D31" s="265" t="s">
        <v>205</v>
      </c>
      <c r="E31" s="267" t="s">
        <v>29</v>
      </c>
      <c r="F31" s="136" t="s">
        <v>71</v>
      </c>
      <c r="G31" s="136" t="s">
        <v>224</v>
      </c>
      <c r="H31" s="137">
        <v>0</v>
      </c>
      <c r="I31" s="134">
        <v>15000000</v>
      </c>
      <c r="J31" s="249">
        <f>I31-H31</f>
        <v>15000000</v>
      </c>
      <c r="K31" s="255">
        <v>0</v>
      </c>
      <c r="L31" s="134">
        <v>15000000</v>
      </c>
      <c r="M31" s="251">
        <f>L31-K31</f>
        <v>15000000</v>
      </c>
    </row>
    <row r="32" spans="1:13" ht="24.75" customHeight="1">
      <c r="A32" s="146">
        <v>7</v>
      </c>
      <c r="B32" s="263" t="s">
        <v>2</v>
      </c>
      <c r="C32" s="264" t="s">
        <v>2</v>
      </c>
      <c r="D32" s="265" t="s">
        <v>205</v>
      </c>
      <c r="E32" s="267" t="s">
        <v>29</v>
      </c>
      <c r="F32" s="136" t="s">
        <v>206</v>
      </c>
      <c r="G32" s="136" t="s">
        <v>225</v>
      </c>
      <c r="H32" s="137">
        <v>0</v>
      </c>
      <c r="I32" s="134">
        <v>30000000</v>
      </c>
      <c r="J32" s="249">
        <f>I32-H32</f>
        <v>30000000</v>
      </c>
      <c r="K32" s="255">
        <v>0</v>
      </c>
      <c r="L32" s="134">
        <v>30000000</v>
      </c>
      <c r="M32" s="251">
        <f>L32-K32</f>
        <v>30000000</v>
      </c>
    </row>
    <row r="33" spans="1:13" ht="9.75" customHeight="1">
      <c r="A33" s="146"/>
      <c r="B33" s="263"/>
      <c r="C33" s="264"/>
      <c r="D33" s="271"/>
      <c r="E33" s="264"/>
      <c r="F33" s="136"/>
      <c r="G33" s="272"/>
      <c r="H33" s="137"/>
      <c r="I33" s="134"/>
      <c r="J33" s="249"/>
      <c r="K33" s="255"/>
      <c r="L33" s="134"/>
      <c r="M33" s="251"/>
    </row>
    <row r="34" spans="1:13" ht="24.75" customHeight="1">
      <c r="A34" s="256">
        <v>7</v>
      </c>
      <c r="B34" s="257" t="s">
        <v>2</v>
      </c>
      <c r="C34" s="258" t="s">
        <v>2</v>
      </c>
      <c r="D34" s="266" t="s">
        <v>207</v>
      </c>
      <c r="E34" s="258"/>
      <c r="F34" s="260" t="s">
        <v>208</v>
      </c>
      <c r="G34" s="260"/>
      <c r="H34" s="241">
        <f>SUM(H35:H37)</f>
        <v>96400000</v>
      </c>
      <c r="I34" s="261">
        <f>SUM(I35:I37)</f>
        <v>109400000</v>
      </c>
      <c r="J34" s="241">
        <f>I34-H34</f>
        <v>13000000</v>
      </c>
      <c r="K34" s="262">
        <f>SUM(K35:K37)</f>
        <v>96400000</v>
      </c>
      <c r="L34" s="261">
        <f>SUM(L35:L37)</f>
        <v>109400000</v>
      </c>
      <c r="M34" s="243">
        <f>L34-K34</f>
        <v>13000000</v>
      </c>
    </row>
    <row r="35" spans="1:13" ht="24.75" customHeight="1">
      <c r="A35" s="146">
        <v>7</v>
      </c>
      <c r="B35" s="263" t="s">
        <v>2</v>
      </c>
      <c r="C35" s="264" t="s">
        <v>2</v>
      </c>
      <c r="D35" s="265" t="s">
        <v>207</v>
      </c>
      <c r="E35" s="267" t="s">
        <v>2</v>
      </c>
      <c r="F35" s="136" t="s">
        <v>9</v>
      </c>
      <c r="G35" s="136" t="s">
        <v>73</v>
      </c>
      <c r="H35" s="137">
        <v>700000</v>
      </c>
      <c r="I35" s="134">
        <v>1700000</v>
      </c>
      <c r="J35" s="249">
        <f>I35-H35</f>
        <v>1000000</v>
      </c>
      <c r="K35" s="255">
        <f aca="true" t="shared" si="5" ref="K35:L37">H35</f>
        <v>700000</v>
      </c>
      <c r="L35" s="134">
        <f t="shared" si="5"/>
        <v>1700000</v>
      </c>
      <c r="M35" s="251">
        <f>L35-K35</f>
        <v>1000000</v>
      </c>
    </row>
    <row r="36" spans="1:13" ht="24.75" customHeight="1">
      <c r="A36" s="146">
        <v>7</v>
      </c>
      <c r="B36" s="263" t="s">
        <v>2</v>
      </c>
      <c r="C36" s="264" t="s">
        <v>2</v>
      </c>
      <c r="D36" s="265" t="s">
        <v>207</v>
      </c>
      <c r="E36" s="264" t="s">
        <v>14</v>
      </c>
      <c r="F36" s="136" t="s">
        <v>209</v>
      </c>
      <c r="G36" s="136" t="s">
        <v>210</v>
      </c>
      <c r="H36" s="137">
        <v>17700000</v>
      </c>
      <c r="I36" s="134">
        <f>H36</f>
        <v>17700000</v>
      </c>
      <c r="J36" s="249">
        <f>I36-H36</f>
        <v>0</v>
      </c>
      <c r="K36" s="255">
        <f t="shared" si="5"/>
        <v>17700000</v>
      </c>
      <c r="L36" s="134">
        <f t="shared" si="5"/>
        <v>17700000</v>
      </c>
      <c r="M36" s="251">
        <f>L36-K36</f>
        <v>0</v>
      </c>
    </row>
    <row r="37" spans="1:13" ht="24.75" customHeight="1">
      <c r="A37" s="146">
        <v>7</v>
      </c>
      <c r="B37" s="263" t="s">
        <v>2</v>
      </c>
      <c r="C37" s="264" t="s">
        <v>2</v>
      </c>
      <c r="D37" s="265" t="s">
        <v>207</v>
      </c>
      <c r="E37" s="264" t="s">
        <v>15</v>
      </c>
      <c r="F37" s="136" t="s">
        <v>56</v>
      </c>
      <c r="G37" s="136" t="s">
        <v>211</v>
      </c>
      <c r="H37" s="137">
        <v>78000000</v>
      </c>
      <c r="I37" s="134">
        <v>90000000</v>
      </c>
      <c r="J37" s="249">
        <f>I37-H37</f>
        <v>12000000</v>
      </c>
      <c r="K37" s="255">
        <f t="shared" si="5"/>
        <v>78000000</v>
      </c>
      <c r="L37" s="134">
        <f t="shared" si="5"/>
        <v>90000000</v>
      </c>
      <c r="M37" s="251">
        <f>L37-K37</f>
        <v>12000000</v>
      </c>
    </row>
    <row r="38" spans="1:13" ht="10.5" customHeight="1">
      <c r="A38" s="146"/>
      <c r="B38" s="263"/>
      <c r="C38" s="264"/>
      <c r="D38" s="271"/>
      <c r="E38" s="264"/>
      <c r="F38" s="136"/>
      <c r="G38" s="136"/>
      <c r="H38" s="137"/>
      <c r="I38" s="134"/>
      <c r="J38" s="249"/>
      <c r="K38" s="255"/>
      <c r="L38" s="134"/>
      <c r="M38" s="251"/>
    </row>
    <row r="39" spans="1:13" ht="33" customHeight="1">
      <c r="A39" s="256">
        <v>7</v>
      </c>
      <c r="B39" s="257" t="s">
        <v>2</v>
      </c>
      <c r="C39" s="258" t="s">
        <v>2</v>
      </c>
      <c r="D39" s="266" t="s">
        <v>212</v>
      </c>
      <c r="E39" s="258"/>
      <c r="F39" s="260" t="s">
        <v>57</v>
      </c>
      <c r="G39" s="260"/>
      <c r="H39" s="241">
        <f>SUM(H40:H42)</f>
        <v>17520000</v>
      </c>
      <c r="I39" s="261">
        <f>SUM(I40:I42)</f>
        <v>140850800</v>
      </c>
      <c r="J39" s="241">
        <f>I39-H39</f>
        <v>123330800</v>
      </c>
      <c r="K39" s="262">
        <f>SUM(K40:K42)</f>
        <v>17520000</v>
      </c>
      <c r="L39" s="261">
        <f>SUM(L40:L42)</f>
        <v>140850800</v>
      </c>
      <c r="M39" s="243">
        <f>L39-K39</f>
        <v>123330800</v>
      </c>
    </row>
    <row r="40" spans="1:13" ht="39" customHeight="1">
      <c r="A40" s="146">
        <v>7</v>
      </c>
      <c r="B40" s="263" t="s">
        <v>2</v>
      </c>
      <c r="C40" s="264" t="s">
        <v>2</v>
      </c>
      <c r="D40" s="265" t="s">
        <v>212</v>
      </c>
      <c r="E40" s="267" t="s">
        <v>2</v>
      </c>
      <c r="F40" s="314" t="s">
        <v>58</v>
      </c>
      <c r="G40" s="136" t="s">
        <v>213</v>
      </c>
      <c r="H40" s="137">
        <v>10800000</v>
      </c>
      <c r="I40" s="134">
        <v>54130800</v>
      </c>
      <c r="J40" s="249">
        <f>I40-H40</f>
        <v>43330800</v>
      </c>
      <c r="K40" s="255">
        <f aca="true" t="shared" si="6" ref="K40:L42">H40</f>
        <v>10800000</v>
      </c>
      <c r="L40" s="134">
        <f t="shared" si="6"/>
        <v>54130800</v>
      </c>
      <c r="M40" s="251">
        <f>L40-K40</f>
        <v>43330800</v>
      </c>
    </row>
    <row r="41" spans="1:13" ht="24.75" customHeight="1">
      <c r="A41" s="146">
        <v>7</v>
      </c>
      <c r="B41" s="263" t="s">
        <v>2</v>
      </c>
      <c r="C41" s="264" t="s">
        <v>2</v>
      </c>
      <c r="D41" s="265" t="s">
        <v>212</v>
      </c>
      <c r="E41" s="267" t="s">
        <v>29</v>
      </c>
      <c r="F41" s="273" t="s">
        <v>59</v>
      </c>
      <c r="G41" s="136" t="s">
        <v>115</v>
      </c>
      <c r="H41" s="137">
        <v>2190000</v>
      </c>
      <c r="I41" s="134">
        <v>7190000</v>
      </c>
      <c r="J41" s="249">
        <f>I41-H41</f>
        <v>5000000</v>
      </c>
      <c r="K41" s="255">
        <f t="shared" si="6"/>
        <v>2190000</v>
      </c>
      <c r="L41" s="134">
        <f t="shared" si="6"/>
        <v>7190000</v>
      </c>
      <c r="M41" s="251">
        <f>L41-K41</f>
        <v>5000000</v>
      </c>
    </row>
    <row r="42" spans="1:13" ht="24.75" customHeight="1">
      <c r="A42" s="146">
        <v>7</v>
      </c>
      <c r="B42" s="263" t="s">
        <v>2</v>
      </c>
      <c r="C42" s="264" t="s">
        <v>2</v>
      </c>
      <c r="D42" s="265" t="s">
        <v>212</v>
      </c>
      <c r="E42" s="267" t="s">
        <v>32</v>
      </c>
      <c r="F42" s="136" t="s">
        <v>214</v>
      </c>
      <c r="G42" s="136" t="s">
        <v>215</v>
      </c>
      <c r="H42" s="137">
        <v>4530000</v>
      </c>
      <c r="I42" s="134">
        <v>79530000</v>
      </c>
      <c r="J42" s="249">
        <f>I42-H42</f>
        <v>75000000</v>
      </c>
      <c r="K42" s="255">
        <f t="shared" si="6"/>
        <v>4530000</v>
      </c>
      <c r="L42" s="134">
        <f t="shared" si="6"/>
        <v>79530000</v>
      </c>
      <c r="M42" s="251">
        <f>L42-K42</f>
        <v>75000000</v>
      </c>
    </row>
    <row r="43" spans="1:13" ht="7.5" customHeight="1">
      <c r="A43" s="135"/>
      <c r="B43" s="252"/>
      <c r="C43" s="253"/>
      <c r="D43" s="254"/>
      <c r="E43" s="253"/>
      <c r="F43" s="136"/>
      <c r="G43" s="136"/>
      <c r="H43" s="137"/>
      <c r="I43" s="139"/>
      <c r="J43" s="136"/>
      <c r="K43" s="255"/>
      <c r="L43" s="139"/>
      <c r="M43" s="213"/>
    </row>
    <row r="44" spans="1:13" ht="30" customHeight="1">
      <c r="A44" s="274">
        <v>7</v>
      </c>
      <c r="B44" s="275" t="s">
        <v>2</v>
      </c>
      <c r="C44" s="276" t="s">
        <v>3</v>
      </c>
      <c r="D44" s="277"/>
      <c r="E44" s="276"/>
      <c r="F44" s="470" t="s">
        <v>19</v>
      </c>
      <c r="G44" s="471"/>
      <c r="H44" s="194">
        <f>H45+H47</f>
        <v>7250000</v>
      </c>
      <c r="I44" s="195">
        <f>I45+I47</f>
        <v>16250000</v>
      </c>
      <c r="J44" s="194">
        <f>I44-H44</f>
        <v>9000000</v>
      </c>
      <c r="K44" s="278">
        <f>K45+K47</f>
        <v>7250000</v>
      </c>
      <c r="L44" s="195">
        <f>L45+L47</f>
        <v>16250000</v>
      </c>
      <c r="M44" s="279">
        <f>L44-K44</f>
        <v>9000000</v>
      </c>
    </row>
    <row r="45" spans="1:13" ht="30" customHeight="1">
      <c r="A45" s="280" t="s">
        <v>18</v>
      </c>
      <c r="B45" s="281" t="s">
        <v>2</v>
      </c>
      <c r="C45" s="282" t="s">
        <v>3</v>
      </c>
      <c r="D45" s="313" t="s">
        <v>13</v>
      </c>
      <c r="E45" s="282"/>
      <c r="F45" s="260" t="s">
        <v>62</v>
      </c>
      <c r="G45" s="284"/>
      <c r="H45" s="285">
        <f>SUM(H46)</f>
        <v>0</v>
      </c>
      <c r="I45" s="286">
        <f>SUM(I46)</f>
        <v>0</v>
      </c>
      <c r="J45" s="241">
        <f>I45-H45</f>
        <v>0</v>
      </c>
      <c r="K45" s="287">
        <f>SUM(K46)</f>
        <v>0</v>
      </c>
      <c r="L45" s="286">
        <f>SUM(L46)</f>
        <v>0</v>
      </c>
      <c r="M45" s="243">
        <f>L45-K45</f>
        <v>0</v>
      </c>
    </row>
    <row r="46" spans="1:13" ht="39" customHeight="1">
      <c r="A46" s="10" t="s">
        <v>18</v>
      </c>
      <c r="B46" s="12" t="s">
        <v>2</v>
      </c>
      <c r="C46" s="11" t="s">
        <v>3</v>
      </c>
      <c r="D46" s="21" t="s">
        <v>13</v>
      </c>
      <c r="E46" s="22" t="s">
        <v>2</v>
      </c>
      <c r="F46" s="5" t="s">
        <v>75</v>
      </c>
      <c r="G46" s="5" t="s">
        <v>76</v>
      </c>
      <c r="H46" s="137">
        <v>0</v>
      </c>
      <c r="I46" s="134">
        <v>0</v>
      </c>
      <c r="J46" s="137">
        <f>I46-H46</f>
        <v>0</v>
      </c>
      <c r="K46" s="255">
        <v>0</v>
      </c>
      <c r="L46" s="134">
        <v>0</v>
      </c>
      <c r="M46" s="288">
        <f>L46-K46</f>
        <v>0</v>
      </c>
    </row>
    <row r="47" spans="1:13" ht="24.75" customHeight="1">
      <c r="A47" s="280" t="s">
        <v>18</v>
      </c>
      <c r="B47" s="281" t="s">
        <v>2</v>
      </c>
      <c r="C47" s="282" t="s">
        <v>3</v>
      </c>
      <c r="D47" s="283" t="s">
        <v>16</v>
      </c>
      <c r="E47" s="282"/>
      <c r="F47" s="260" t="s">
        <v>20</v>
      </c>
      <c r="G47" s="284"/>
      <c r="H47" s="285">
        <f>SUM(H48)</f>
        <v>7250000</v>
      </c>
      <c r="I47" s="286">
        <f>SUM(I48)</f>
        <v>16250000</v>
      </c>
      <c r="J47" s="241">
        <f>I47-H47</f>
        <v>9000000</v>
      </c>
      <c r="K47" s="287">
        <f>SUM(K48)</f>
        <v>7250000</v>
      </c>
      <c r="L47" s="286">
        <f>SUM(L48)</f>
        <v>16250000</v>
      </c>
      <c r="M47" s="243">
        <f>L47-K47</f>
        <v>9000000</v>
      </c>
    </row>
    <row r="48" spans="1:13" ht="30.75" customHeight="1">
      <c r="A48" s="135" t="s">
        <v>18</v>
      </c>
      <c r="B48" s="252" t="s">
        <v>2</v>
      </c>
      <c r="C48" s="253" t="s">
        <v>3</v>
      </c>
      <c r="D48" s="254" t="s">
        <v>16</v>
      </c>
      <c r="E48" s="253" t="s">
        <v>2</v>
      </c>
      <c r="F48" s="136" t="s">
        <v>165</v>
      </c>
      <c r="G48" s="136" t="s">
        <v>21</v>
      </c>
      <c r="H48" s="137">
        <v>7250000</v>
      </c>
      <c r="I48" s="134">
        <v>16250000</v>
      </c>
      <c r="J48" s="137">
        <f>I48-H48</f>
        <v>9000000</v>
      </c>
      <c r="K48" s="255">
        <f>H48</f>
        <v>7250000</v>
      </c>
      <c r="L48" s="134">
        <f>I48</f>
        <v>16250000</v>
      </c>
      <c r="M48" s="288">
        <f>L48-K48</f>
        <v>9000000</v>
      </c>
    </row>
    <row r="49" spans="1:13" ht="7.5" customHeight="1">
      <c r="A49" s="135"/>
      <c r="B49" s="252"/>
      <c r="C49" s="253"/>
      <c r="D49" s="254"/>
      <c r="E49" s="253"/>
      <c r="F49" s="136"/>
      <c r="G49" s="136"/>
      <c r="H49" s="137"/>
      <c r="I49" s="139"/>
      <c r="J49" s="136"/>
      <c r="K49" s="255"/>
      <c r="L49" s="139"/>
      <c r="M49" s="213"/>
    </row>
    <row r="50" spans="1:13" ht="24.75" customHeight="1">
      <c r="A50" s="289" t="s">
        <v>18</v>
      </c>
      <c r="B50" s="290" t="s">
        <v>2</v>
      </c>
      <c r="C50" s="291" t="s">
        <v>4</v>
      </c>
      <c r="D50" s="292"/>
      <c r="E50" s="291"/>
      <c r="F50" s="470" t="s">
        <v>22</v>
      </c>
      <c r="G50" s="471"/>
      <c r="H50" s="173">
        <f>H51+H55</f>
        <v>2085650000</v>
      </c>
      <c r="I50" s="176">
        <f>I51+I55</f>
        <v>2543850000</v>
      </c>
      <c r="J50" s="194">
        <f>I50-H50</f>
        <v>458200000</v>
      </c>
      <c r="K50" s="293">
        <f>K51+K55</f>
        <v>2085650000</v>
      </c>
      <c r="L50" s="176">
        <f>L51+L55</f>
        <v>2543850000</v>
      </c>
      <c r="M50" s="279">
        <f>L50-K50</f>
        <v>458200000</v>
      </c>
    </row>
    <row r="51" spans="1:13" ht="24.75" customHeight="1">
      <c r="A51" s="294">
        <v>7</v>
      </c>
      <c r="B51" s="295" t="s">
        <v>2</v>
      </c>
      <c r="C51" s="296" t="s">
        <v>4</v>
      </c>
      <c r="D51" s="297" t="s">
        <v>13</v>
      </c>
      <c r="E51" s="296"/>
      <c r="F51" s="298" t="s">
        <v>23</v>
      </c>
      <c r="G51" s="299"/>
      <c r="H51" s="300">
        <f>SUM(H52:H53)</f>
        <v>1091600000</v>
      </c>
      <c r="I51" s="301">
        <f>SUM(I52:I53)</f>
        <v>1449800000</v>
      </c>
      <c r="J51" s="241">
        <f>I51-H51</f>
        <v>358200000</v>
      </c>
      <c r="K51" s="302">
        <f>SUM(K52:K53)</f>
        <v>1091600000</v>
      </c>
      <c r="L51" s="301">
        <f>SUM(L52:L53)</f>
        <v>1449800000</v>
      </c>
      <c r="M51" s="243">
        <f>L51-K51</f>
        <v>358200000</v>
      </c>
    </row>
    <row r="52" spans="1:13" ht="38.25" customHeight="1" hidden="1">
      <c r="A52" s="181" t="s">
        <v>18</v>
      </c>
      <c r="B52" s="303" t="s">
        <v>2</v>
      </c>
      <c r="C52" s="304" t="s">
        <v>4</v>
      </c>
      <c r="D52" s="305" t="s">
        <v>13</v>
      </c>
      <c r="E52" s="304" t="s">
        <v>3</v>
      </c>
      <c r="F52" s="182" t="s">
        <v>24</v>
      </c>
      <c r="G52" s="182" t="s">
        <v>216</v>
      </c>
      <c r="H52" s="183">
        <v>0</v>
      </c>
      <c r="I52" s="134">
        <v>0</v>
      </c>
      <c r="J52" s="137">
        <f>I52-H52</f>
        <v>0</v>
      </c>
      <c r="K52" s="306">
        <v>0</v>
      </c>
      <c r="L52" s="134">
        <v>0</v>
      </c>
      <c r="M52" s="288">
        <f>L52-K52</f>
        <v>0</v>
      </c>
    </row>
    <row r="53" spans="1:13" ht="27">
      <c r="A53" s="181" t="s">
        <v>18</v>
      </c>
      <c r="B53" s="303" t="s">
        <v>2</v>
      </c>
      <c r="C53" s="304" t="s">
        <v>4</v>
      </c>
      <c r="D53" s="305" t="s">
        <v>13</v>
      </c>
      <c r="E53" s="304" t="s">
        <v>4</v>
      </c>
      <c r="F53" s="182" t="s">
        <v>25</v>
      </c>
      <c r="G53" s="182" t="s">
        <v>226</v>
      </c>
      <c r="H53" s="183">
        <v>1091600000</v>
      </c>
      <c r="I53" s="134">
        <v>1449800000</v>
      </c>
      <c r="J53" s="137">
        <f>I53-H53</f>
        <v>358200000</v>
      </c>
      <c r="K53" s="306">
        <f>H53</f>
        <v>1091600000</v>
      </c>
      <c r="L53" s="134">
        <f>I53</f>
        <v>1449800000</v>
      </c>
      <c r="M53" s="288">
        <f>L53-K53</f>
        <v>358200000</v>
      </c>
    </row>
    <row r="54" spans="1:13" ht="15">
      <c r="A54" s="181"/>
      <c r="B54" s="303"/>
      <c r="C54" s="304"/>
      <c r="D54" s="307"/>
      <c r="E54" s="304"/>
      <c r="F54" s="182"/>
      <c r="G54" s="182"/>
      <c r="H54" s="183"/>
      <c r="I54" s="184"/>
      <c r="J54" s="136"/>
      <c r="K54" s="306"/>
      <c r="L54" s="184"/>
      <c r="M54" s="213"/>
    </row>
    <row r="55" spans="1:13" ht="24.75" customHeight="1">
      <c r="A55" s="294">
        <v>7</v>
      </c>
      <c r="B55" s="295" t="s">
        <v>2</v>
      </c>
      <c r="C55" s="296" t="s">
        <v>4</v>
      </c>
      <c r="D55" s="297" t="s">
        <v>26</v>
      </c>
      <c r="E55" s="296"/>
      <c r="F55" s="298" t="s">
        <v>27</v>
      </c>
      <c r="G55" s="298"/>
      <c r="H55" s="300">
        <f>SUM(H56:H57)</f>
        <v>994050000</v>
      </c>
      <c r="I55" s="301">
        <f>SUM(I56:I57)</f>
        <v>1094050000</v>
      </c>
      <c r="J55" s="241">
        <f>I55-H55</f>
        <v>100000000</v>
      </c>
      <c r="K55" s="302">
        <f>SUM(K56:K57)</f>
        <v>994050000</v>
      </c>
      <c r="L55" s="301">
        <f>SUM(L56:L57)</f>
        <v>1094050000</v>
      </c>
      <c r="M55" s="243">
        <f>M56+M57</f>
        <v>100000000</v>
      </c>
    </row>
    <row r="56" spans="1:13" ht="24.75" customHeight="1">
      <c r="A56" s="146">
        <v>7</v>
      </c>
      <c r="B56" s="263" t="s">
        <v>2</v>
      </c>
      <c r="C56" s="264" t="s">
        <v>4</v>
      </c>
      <c r="D56" s="271" t="s">
        <v>26</v>
      </c>
      <c r="E56" s="264" t="s">
        <v>3</v>
      </c>
      <c r="F56" s="182" t="s">
        <v>28</v>
      </c>
      <c r="G56" s="136" t="s">
        <v>35</v>
      </c>
      <c r="H56" s="183">
        <v>713250000</v>
      </c>
      <c r="I56" s="184">
        <v>783250000</v>
      </c>
      <c r="J56" s="137">
        <f>I56-H56</f>
        <v>70000000</v>
      </c>
      <c r="K56" s="306">
        <v>994050000</v>
      </c>
      <c r="L56" s="184">
        <v>876850000</v>
      </c>
      <c r="M56" s="288">
        <f>L56-K56</f>
        <v>-117200000</v>
      </c>
    </row>
    <row r="57" spans="1:13" ht="24.75" customHeight="1">
      <c r="A57" s="181">
        <v>7</v>
      </c>
      <c r="B57" s="303" t="s">
        <v>2</v>
      </c>
      <c r="C57" s="304" t="s">
        <v>4</v>
      </c>
      <c r="D57" s="305" t="s">
        <v>26</v>
      </c>
      <c r="E57" s="304" t="s">
        <v>4</v>
      </c>
      <c r="F57" s="136" t="s">
        <v>34</v>
      </c>
      <c r="G57" s="136" t="s">
        <v>217</v>
      </c>
      <c r="H57" s="183">
        <v>280800000</v>
      </c>
      <c r="I57" s="184">
        <v>310800000</v>
      </c>
      <c r="J57" s="137">
        <f>I57-H57</f>
        <v>30000000</v>
      </c>
      <c r="K57" s="306">
        <v>0</v>
      </c>
      <c r="L57" s="184">
        <v>217200000</v>
      </c>
      <c r="M57" s="288">
        <f>L57-K57</f>
        <v>217200000</v>
      </c>
    </row>
    <row r="58" spans="1:13" ht="6.75" customHeight="1">
      <c r="A58" s="181"/>
      <c r="B58" s="303"/>
      <c r="C58" s="304"/>
      <c r="D58" s="305"/>
      <c r="E58" s="304"/>
      <c r="F58" s="136"/>
      <c r="G58" s="136"/>
      <c r="H58" s="183"/>
      <c r="I58" s="208"/>
      <c r="J58" s="136"/>
      <c r="K58" s="306"/>
      <c r="L58" s="208"/>
      <c r="M58" s="213"/>
    </row>
    <row r="59" spans="1:13" ht="24.75" customHeight="1">
      <c r="A59" s="289" t="s">
        <v>18</v>
      </c>
      <c r="B59" s="290" t="s">
        <v>2</v>
      </c>
      <c r="C59" s="291" t="s">
        <v>29</v>
      </c>
      <c r="D59" s="308"/>
      <c r="E59" s="291"/>
      <c r="F59" s="470" t="s">
        <v>30</v>
      </c>
      <c r="G59" s="471"/>
      <c r="H59" s="173">
        <f aca="true" t="shared" si="7" ref="H59:M59">H60</f>
        <v>11750000</v>
      </c>
      <c r="I59" s="176">
        <f t="shared" si="7"/>
        <v>23750000</v>
      </c>
      <c r="J59" s="194">
        <f t="shared" si="7"/>
        <v>12000000</v>
      </c>
      <c r="K59" s="293">
        <f t="shared" si="7"/>
        <v>11750000</v>
      </c>
      <c r="L59" s="176">
        <f t="shared" si="7"/>
        <v>23750000</v>
      </c>
      <c r="M59" s="279">
        <f t="shared" si="7"/>
        <v>12000000</v>
      </c>
    </row>
    <row r="60" spans="1:13" ht="30" customHeight="1">
      <c r="A60" s="256" t="s">
        <v>18</v>
      </c>
      <c r="B60" s="257" t="s">
        <v>2</v>
      </c>
      <c r="C60" s="258" t="s">
        <v>29</v>
      </c>
      <c r="D60" s="309" t="s">
        <v>13</v>
      </c>
      <c r="E60" s="258"/>
      <c r="F60" s="260" t="s">
        <v>39</v>
      </c>
      <c r="G60" s="284"/>
      <c r="H60" s="300">
        <f>SUM(H61:H62)</f>
        <v>11750000</v>
      </c>
      <c r="I60" s="301">
        <f>SUM(I61:I63)</f>
        <v>23750000</v>
      </c>
      <c r="J60" s="241">
        <f>SUM(J61:J63)</f>
        <v>12000000</v>
      </c>
      <c r="K60" s="302">
        <f>SUM(K61:K62)</f>
        <v>11750000</v>
      </c>
      <c r="L60" s="302">
        <f>SUM(L61:L63)</f>
        <v>23750000</v>
      </c>
      <c r="M60" s="243">
        <f>J60</f>
        <v>12000000</v>
      </c>
    </row>
    <row r="61" spans="1:13" ht="24.75" customHeight="1">
      <c r="A61" s="146">
        <v>7</v>
      </c>
      <c r="B61" s="263" t="s">
        <v>2</v>
      </c>
      <c r="C61" s="264" t="s">
        <v>29</v>
      </c>
      <c r="D61" s="271" t="s">
        <v>13</v>
      </c>
      <c r="E61" s="264" t="s">
        <v>3</v>
      </c>
      <c r="F61" s="314" t="s">
        <v>31</v>
      </c>
      <c r="G61" s="136" t="s">
        <v>218</v>
      </c>
      <c r="H61" s="183">
        <v>3250000</v>
      </c>
      <c r="I61" s="134">
        <f>H61</f>
        <v>3250000</v>
      </c>
      <c r="J61" s="137">
        <f>I61-H61</f>
        <v>0</v>
      </c>
      <c r="K61" s="306">
        <f>H61</f>
        <v>3250000</v>
      </c>
      <c r="L61" s="134">
        <f>I61</f>
        <v>3250000</v>
      </c>
      <c r="M61" s="288">
        <f>L61-K61</f>
        <v>0</v>
      </c>
    </row>
    <row r="62" spans="1:13" ht="24.75" customHeight="1">
      <c r="A62" s="323"/>
      <c r="B62" s="324"/>
      <c r="C62" s="325"/>
      <c r="D62" s="326"/>
      <c r="E62" s="325"/>
      <c r="F62" s="327" t="s">
        <v>229</v>
      </c>
      <c r="G62" s="328"/>
      <c r="H62" s="329">
        <v>8500000</v>
      </c>
      <c r="I62" s="354">
        <f>H62</f>
        <v>8500000</v>
      </c>
      <c r="J62" s="137">
        <f>I62-H62</f>
        <v>0</v>
      </c>
      <c r="K62" s="331">
        <f>H62</f>
        <v>8500000</v>
      </c>
      <c r="L62" s="354">
        <f>I62</f>
        <v>8500000</v>
      </c>
      <c r="M62" s="288">
        <f>L62-K62</f>
        <v>0</v>
      </c>
    </row>
    <row r="63" spans="1:13" ht="24.75" customHeight="1">
      <c r="A63" s="323"/>
      <c r="B63" s="324"/>
      <c r="C63" s="325"/>
      <c r="D63" s="326"/>
      <c r="E63" s="325"/>
      <c r="F63" s="327" t="s">
        <v>267</v>
      </c>
      <c r="G63" s="328" t="s">
        <v>268</v>
      </c>
      <c r="H63" s="329">
        <v>0</v>
      </c>
      <c r="I63" s="330">
        <v>12000000</v>
      </c>
      <c r="J63" s="137">
        <f>I63-H63</f>
        <v>12000000</v>
      </c>
      <c r="K63" s="331">
        <v>0</v>
      </c>
      <c r="L63" s="330">
        <v>12000000</v>
      </c>
      <c r="M63" s="288">
        <f>L63-K63</f>
        <v>12000000</v>
      </c>
    </row>
    <row r="64" spans="1:13" ht="5.25" customHeight="1" thickBot="1">
      <c r="A64" s="214"/>
      <c r="B64" s="310"/>
      <c r="C64" s="311"/>
      <c r="D64" s="311"/>
      <c r="E64" s="311"/>
      <c r="F64" s="215"/>
      <c r="G64" s="215"/>
      <c r="H64" s="217"/>
      <c r="I64" s="218"/>
      <c r="J64" s="216"/>
      <c r="K64" s="312"/>
      <c r="L64" s="218"/>
      <c r="M64" s="220"/>
    </row>
    <row r="65" spans="1:13" s="3" customFormat="1" ht="23.25" customHeight="1" thickBot="1" thickTop="1">
      <c r="A65" s="472" t="s">
        <v>10</v>
      </c>
      <c r="B65" s="473"/>
      <c r="C65" s="473"/>
      <c r="D65" s="473"/>
      <c r="E65" s="473"/>
      <c r="F65" s="473"/>
      <c r="G65" s="473"/>
      <c r="H65" s="4">
        <f>H59+H50+H44+H10</f>
        <v>4120297839</v>
      </c>
      <c r="I65" s="221">
        <f>I59+I50+I44+I10</f>
        <v>4972953639</v>
      </c>
      <c r="J65" s="332">
        <f>I65-H65</f>
        <v>852655800</v>
      </c>
      <c r="K65" s="222">
        <f>K59+K50+K44+K10</f>
        <v>4120297839</v>
      </c>
      <c r="L65" s="221">
        <f>L59+L50+L44+L10</f>
        <v>4972953639</v>
      </c>
      <c r="M65" s="333">
        <f>L65-K65</f>
        <v>852655800</v>
      </c>
    </row>
    <row r="66" ht="15">
      <c r="H66" s="315"/>
    </row>
    <row r="67" ht="15">
      <c r="L67" s="8"/>
    </row>
    <row r="68" ht="15">
      <c r="H68" s="9"/>
    </row>
  </sheetData>
  <sheetProtection/>
  <mergeCells count="20">
    <mergeCell ref="J7:J8"/>
    <mergeCell ref="K7:K8"/>
    <mergeCell ref="A9:E9"/>
    <mergeCell ref="F10:G10"/>
    <mergeCell ref="A65:G65"/>
    <mergeCell ref="H7:H8"/>
    <mergeCell ref="I7:I8"/>
    <mergeCell ref="F44:G44"/>
    <mergeCell ref="F50:G50"/>
    <mergeCell ref="F59:G59"/>
    <mergeCell ref="L7:L8"/>
    <mergeCell ref="M7:M8"/>
    <mergeCell ref="A2:M2"/>
    <mergeCell ref="A3:M3"/>
    <mergeCell ref="A5:I5"/>
    <mergeCell ref="A6:E8"/>
    <mergeCell ref="F6:F8"/>
    <mergeCell ref="G6:J6"/>
    <mergeCell ref="K6:M6"/>
    <mergeCell ref="G7:G8"/>
  </mergeCells>
  <printOptions/>
  <pageMargins left="0.95" right="1.45" top="0.75" bottom="0.75" header="0.3" footer="0.3"/>
  <pageSetup orientation="landscape" paperSize="5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zoomScale="80" zoomScaleNormal="80" zoomScalePageLayoutView="0" workbookViewId="0" topLeftCell="A55">
      <selection activeCell="L15" sqref="L15"/>
    </sheetView>
  </sheetViews>
  <sheetFormatPr defaultColWidth="9.140625" defaultRowHeight="15"/>
  <cols>
    <col min="1" max="1" width="4.57421875" style="24" bestFit="1" customWidth="1"/>
    <col min="2" max="2" width="34.7109375" style="25" customWidth="1"/>
    <col min="3" max="3" width="12.8515625" style="24" customWidth="1"/>
    <col min="4" max="4" width="27.421875" style="24" customWidth="1"/>
    <col min="5" max="5" width="13.421875" style="30" customWidth="1"/>
    <col min="6" max="6" width="17.421875" style="341" customWidth="1"/>
    <col min="7" max="7" width="34.7109375" style="25" customWidth="1"/>
    <col min="8" max="8" width="12.8515625" style="24" customWidth="1"/>
    <col min="9" max="9" width="26.28125" style="24" customWidth="1"/>
    <col min="10" max="10" width="13.57421875" style="30" customWidth="1"/>
    <col min="11" max="11" width="17.421875" style="341" customWidth="1"/>
    <col min="12" max="12" width="12.00390625" style="31" customWidth="1"/>
    <col min="13" max="13" width="12.00390625" style="24" bestFit="1" customWidth="1"/>
    <col min="14" max="16384" width="9.140625" style="24" customWidth="1"/>
  </cols>
  <sheetData>
    <row r="1" spans="1:12" ht="15">
      <c r="A1" s="23"/>
      <c r="B1" s="23"/>
      <c r="C1" s="480" t="s">
        <v>81</v>
      </c>
      <c r="D1" s="480"/>
      <c r="E1" s="480"/>
      <c r="F1" s="480"/>
      <c r="G1" s="480"/>
      <c r="H1" s="480"/>
      <c r="I1" s="480"/>
      <c r="J1" s="480"/>
      <c r="K1" s="480"/>
      <c r="L1" s="480"/>
    </row>
    <row r="2" spans="1:12" ht="15">
      <c r="A2" s="23"/>
      <c r="B2" s="23"/>
      <c r="C2" s="480" t="s">
        <v>135</v>
      </c>
      <c r="D2" s="480"/>
      <c r="E2" s="480"/>
      <c r="F2" s="480"/>
      <c r="G2" s="480"/>
      <c r="H2" s="480"/>
      <c r="I2" s="480"/>
      <c r="J2" s="480"/>
      <c r="K2" s="480"/>
      <c r="L2" s="480"/>
    </row>
    <row r="3" spans="1:12" ht="15">
      <c r="A3" s="23"/>
      <c r="B3" s="23"/>
      <c r="C3" s="480" t="s">
        <v>237</v>
      </c>
      <c r="D3" s="480"/>
      <c r="E3" s="480"/>
      <c r="F3" s="480"/>
      <c r="G3" s="480"/>
      <c r="H3" s="480"/>
      <c r="I3" s="480"/>
      <c r="J3" s="480"/>
      <c r="K3" s="480"/>
      <c r="L3" s="480"/>
    </row>
    <row r="4" spans="1:12" ht="15">
      <c r="A4" s="23"/>
      <c r="B4" s="23"/>
      <c r="C4" s="23"/>
      <c r="D4" s="23"/>
      <c r="E4" s="23"/>
      <c r="F4" s="339"/>
      <c r="H4" s="23"/>
      <c r="I4" s="23"/>
      <c r="J4" s="23"/>
      <c r="K4" s="339"/>
      <c r="L4" s="23"/>
    </row>
    <row r="5" spans="1:12" ht="14.25">
      <c r="A5" s="26"/>
      <c r="B5" s="27"/>
      <c r="C5" s="27"/>
      <c r="D5" s="26"/>
      <c r="E5" s="26"/>
      <c r="F5" s="340"/>
      <c r="H5" s="26"/>
      <c r="I5" s="26"/>
      <c r="J5" s="26"/>
      <c r="K5" s="340"/>
      <c r="L5" s="28"/>
    </row>
    <row r="6" ht="15">
      <c r="B6" s="29"/>
    </row>
    <row r="7" ht="15" thickBot="1"/>
    <row r="8" spans="1:12" ht="33" customHeight="1" thickTop="1">
      <c r="A8" s="481" t="s">
        <v>82</v>
      </c>
      <c r="B8" s="483" t="s">
        <v>83</v>
      </c>
      <c r="C8" s="484"/>
      <c r="D8" s="484"/>
      <c r="E8" s="484"/>
      <c r="F8" s="485"/>
      <c r="G8" s="483" t="s">
        <v>84</v>
      </c>
      <c r="H8" s="484"/>
      <c r="I8" s="484"/>
      <c r="J8" s="484"/>
      <c r="K8" s="485"/>
      <c r="L8" s="486" t="s">
        <v>7</v>
      </c>
    </row>
    <row r="9" spans="1:12" ht="26.25" customHeight="1">
      <c r="A9" s="482"/>
      <c r="B9" s="476" t="s">
        <v>85</v>
      </c>
      <c r="C9" s="478" t="s">
        <v>86</v>
      </c>
      <c r="D9" s="476" t="s">
        <v>87</v>
      </c>
      <c r="E9" s="476" t="s">
        <v>88</v>
      </c>
      <c r="F9" s="342" t="s">
        <v>89</v>
      </c>
      <c r="G9" s="476" t="s">
        <v>85</v>
      </c>
      <c r="H9" s="478" t="s">
        <v>86</v>
      </c>
      <c r="I9" s="476" t="s">
        <v>87</v>
      </c>
      <c r="J9" s="476" t="s">
        <v>88</v>
      </c>
      <c r="K9" s="342" t="s">
        <v>89</v>
      </c>
      <c r="L9" s="487"/>
    </row>
    <row r="10" spans="1:12" ht="29.25" customHeight="1">
      <c r="A10" s="477"/>
      <c r="B10" s="477"/>
      <c r="C10" s="479"/>
      <c r="D10" s="477"/>
      <c r="E10" s="477"/>
      <c r="F10" s="343" t="s">
        <v>90</v>
      </c>
      <c r="G10" s="477"/>
      <c r="H10" s="479"/>
      <c r="I10" s="477"/>
      <c r="J10" s="477"/>
      <c r="K10" s="343" t="s">
        <v>90</v>
      </c>
      <c r="L10" s="488"/>
    </row>
    <row r="11" spans="1:12" s="35" customFormat="1" ht="14.25">
      <c r="A11" s="32">
        <v>1</v>
      </c>
      <c r="B11" s="33">
        <v>2</v>
      </c>
      <c r="C11" s="32">
        <v>3</v>
      </c>
      <c r="D11" s="32">
        <v>4</v>
      </c>
      <c r="E11" s="32">
        <v>5</v>
      </c>
      <c r="F11" s="344">
        <v>6</v>
      </c>
      <c r="G11" s="33">
        <v>7</v>
      </c>
      <c r="H11" s="32">
        <v>8</v>
      </c>
      <c r="I11" s="32">
        <v>9</v>
      </c>
      <c r="J11" s="32">
        <v>10</v>
      </c>
      <c r="K11" s="344">
        <v>11</v>
      </c>
      <c r="L11" s="34">
        <v>12</v>
      </c>
    </row>
    <row r="12" spans="1:12" s="36" customFormat="1" ht="41.25" customHeight="1">
      <c r="A12" s="37">
        <v>1</v>
      </c>
      <c r="B12" s="38" t="s">
        <v>134</v>
      </c>
      <c r="C12" s="50" t="s">
        <v>247</v>
      </c>
      <c r="D12" s="37"/>
      <c r="E12" s="40"/>
      <c r="F12" s="345">
        <f>F13+F17+F20+F28+F31+F36</f>
        <v>2015647839</v>
      </c>
      <c r="G12" s="38" t="s">
        <v>134</v>
      </c>
      <c r="H12" s="50" t="s">
        <v>247</v>
      </c>
      <c r="I12" s="37"/>
      <c r="J12" s="40"/>
      <c r="K12" s="345">
        <f>K13+K17+K20+K28+K31+K36</f>
        <v>2015647839</v>
      </c>
      <c r="L12" s="41"/>
    </row>
    <row r="13" spans="1:12" s="47" customFormat="1" ht="25.5">
      <c r="A13" s="42"/>
      <c r="B13" s="50" t="s">
        <v>42</v>
      </c>
      <c r="C13" s="48"/>
      <c r="D13" s="42" t="s">
        <v>93</v>
      </c>
      <c r="E13" s="69"/>
      <c r="F13" s="67">
        <f>SUM(F14:F15)</f>
        <v>1806640033</v>
      </c>
      <c r="G13" s="50" t="s">
        <v>42</v>
      </c>
      <c r="H13" s="48"/>
      <c r="I13" s="42" t="s">
        <v>93</v>
      </c>
      <c r="J13" s="69"/>
      <c r="K13" s="67">
        <f>SUM(K14:K15)</f>
        <v>1806640033</v>
      </c>
      <c r="L13" s="46"/>
    </row>
    <row r="14" spans="1:12" s="47" customFormat="1" ht="25.5">
      <c r="A14" s="42"/>
      <c r="B14" s="43" t="s">
        <v>44</v>
      </c>
      <c r="C14" s="43"/>
      <c r="D14" s="42" t="s">
        <v>68</v>
      </c>
      <c r="E14" s="69" t="s">
        <v>248</v>
      </c>
      <c r="F14" s="45">
        <f>'[1]T-C.32'!E14</f>
        <v>1731040033</v>
      </c>
      <c r="G14" s="43" t="s">
        <v>44</v>
      </c>
      <c r="H14" s="43"/>
      <c r="I14" s="42" t="s">
        <v>68</v>
      </c>
      <c r="J14" s="69" t="str">
        <f>E14</f>
        <v>10 Orang</v>
      </c>
      <c r="K14" s="45">
        <f>F14</f>
        <v>1731040033</v>
      </c>
      <c r="L14" s="46"/>
    </row>
    <row r="15" spans="1:12" s="47" customFormat="1" ht="39" customHeight="1">
      <c r="A15" s="42"/>
      <c r="B15" s="43" t="s">
        <v>46</v>
      </c>
      <c r="C15" s="43"/>
      <c r="D15" s="42" t="s">
        <v>94</v>
      </c>
      <c r="E15" s="69" t="s">
        <v>248</v>
      </c>
      <c r="F15" s="45">
        <f>'[1]T-C.32'!E15</f>
        <v>75600000</v>
      </c>
      <c r="G15" s="43" t="s">
        <v>46</v>
      </c>
      <c r="H15" s="43"/>
      <c r="I15" s="42" t="s">
        <v>94</v>
      </c>
      <c r="J15" s="69" t="s">
        <v>249</v>
      </c>
      <c r="K15" s="45">
        <f>F15</f>
        <v>75600000</v>
      </c>
      <c r="L15" s="46"/>
    </row>
    <row r="16" spans="1:12" s="47" customFormat="1" ht="9" customHeight="1">
      <c r="A16" s="42"/>
      <c r="B16" s="43"/>
      <c r="C16" s="43"/>
      <c r="D16" s="42"/>
      <c r="E16" s="69"/>
      <c r="F16" s="45"/>
      <c r="G16" s="43"/>
      <c r="H16" s="43"/>
      <c r="I16" s="42"/>
      <c r="J16" s="69"/>
      <c r="K16" s="45"/>
      <c r="L16" s="46"/>
    </row>
    <row r="17" spans="1:12" s="47" customFormat="1" ht="25.5">
      <c r="A17" s="42"/>
      <c r="B17" s="50" t="s">
        <v>47</v>
      </c>
      <c r="C17" s="48"/>
      <c r="D17" s="42"/>
      <c r="E17" s="69"/>
      <c r="F17" s="67">
        <f>F18</f>
        <v>0</v>
      </c>
      <c r="G17" s="50" t="s">
        <v>47</v>
      </c>
      <c r="H17" s="48"/>
      <c r="I17" s="42"/>
      <c r="J17" s="69"/>
      <c r="K17" s="67">
        <f>K18</f>
        <v>0</v>
      </c>
      <c r="L17" s="46"/>
    </row>
    <row r="18" spans="1:12" s="47" customFormat="1" ht="27.75" customHeight="1">
      <c r="A18" s="42"/>
      <c r="B18" s="43" t="s">
        <v>95</v>
      </c>
      <c r="C18" s="43"/>
      <c r="D18" s="42" t="s">
        <v>96</v>
      </c>
      <c r="E18" s="348" t="s">
        <v>250</v>
      </c>
      <c r="F18" s="45">
        <v>0</v>
      </c>
      <c r="G18" s="43" t="s">
        <v>95</v>
      </c>
      <c r="H18" s="43"/>
      <c r="I18" s="42" t="s">
        <v>96</v>
      </c>
      <c r="J18" s="348" t="s">
        <v>250</v>
      </c>
      <c r="K18" s="45">
        <f>F18</f>
        <v>0</v>
      </c>
      <c r="L18" s="46"/>
    </row>
    <row r="19" spans="1:12" s="47" customFormat="1" ht="8.25" customHeight="1">
      <c r="A19" s="48"/>
      <c r="B19" s="43"/>
      <c r="C19" s="48"/>
      <c r="D19" s="48"/>
      <c r="E19" s="70"/>
      <c r="F19" s="45"/>
      <c r="G19" s="43"/>
      <c r="H19" s="48"/>
      <c r="I19" s="48"/>
      <c r="J19" s="70"/>
      <c r="K19" s="45"/>
      <c r="L19" s="46"/>
    </row>
    <row r="20" spans="1:12" s="36" customFormat="1" ht="43.5" customHeight="1">
      <c r="A20" s="49"/>
      <c r="B20" s="50" t="s">
        <v>49</v>
      </c>
      <c r="C20" s="51"/>
      <c r="D20" s="49" t="s">
        <v>97</v>
      </c>
      <c r="E20" s="71"/>
      <c r="F20" s="67">
        <f>SUM(F21:F26)</f>
        <v>95087806</v>
      </c>
      <c r="G20" s="50" t="s">
        <v>49</v>
      </c>
      <c r="H20" s="51"/>
      <c r="I20" s="49" t="s">
        <v>97</v>
      </c>
      <c r="J20" s="71"/>
      <c r="K20" s="67">
        <f>SUM(K21:K26)</f>
        <v>95087806</v>
      </c>
      <c r="L20" s="52"/>
    </row>
    <row r="21" spans="1:12" s="36" customFormat="1" ht="33.75" customHeight="1">
      <c r="A21" s="49"/>
      <c r="B21" s="43" t="s">
        <v>98</v>
      </c>
      <c r="C21" s="51"/>
      <c r="D21" s="53" t="s">
        <v>69</v>
      </c>
      <c r="E21" s="70" t="s">
        <v>251</v>
      </c>
      <c r="F21" s="45">
        <f>'[1]T-C.32'!E21</f>
        <v>995000</v>
      </c>
      <c r="G21" s="43" t="s">
        <v>98</v>
      </c>
      <c r="H21" s="51"/>
      <c r="I21" s="53" t="s">
        <v>69</v>
      </c>
      <c r="J21" s="70" t="str">
        <f aca="true" t="shared" si="0" ref="J21:K26">E21</f>
        <v>8 Item</v>
      </c>
      <c r="K21" s="45">
        <f t="shared" si="0"/>
        <v>995000</v>
      </c>
      <c r="L21" s="52"/>
    </row>
    <row r="22" spans="1:12" s="36" customFormat="1" ht="33.75" customHeight="1">
      <c r="A22" s="49"/>
      <c r="B22" s="43" t="s">
        <v>50</v>
      </c>
      <c r="C22" s="51"/>
      <c r="D22" s="53" t="s">
        <v>99</v>
      </c>
      <c r="E22" s="70" t="s">
        <v>252</v>
      </c>
      <c r="F22" s="45">
        <f>'[1]T-C.32'!E22</f>
        <v>20148906</v>
      </c>
      <c r="G22" s="43" t="s">
        <v>50</v>
      </c>
      <c r="H22" s="51"/>
      <c r="I22" s="53" t="s">
        <v>99</v>
      </c>
      <c r="J22" s="70" t="str">
        <f t="shared" si="0"/>
        <v>93 item</v>
      </c>
      <c r="K22" s="45">
        <f t="shared" si="0"/>
        <v>20148906</v>
      </c>
      <c r="L22" s="52"/>
    </row>
    <row r="23" spans="1:12" s="36" customFormat="1" ht="33.75" customHeight="1">
      <c r="A23" s="49"/>
      <c r="B23" s="43" t="s">
        <v>100</v>
      </c>
      <c r="C23" s="51"/>
      <c r="D23" s="53" t="s">
        <v>101</v>
      </c>
      <c r="E23" s="70" t="s">
        <v>253</v>
      </c>
      <c r="F23" s="45">
        <f>'[1]T-C.32'!E23</f>
        <v>2640000</v>
      </c>
      <c r="G23" s="43" t="s">
        <v>100</v>
      </c>
      <c r="H23" s="51"/>
      <c r="I23" s="53" t="s">
        <v>101</v>
      </c>
      <c r="J23" s="70" t="str">
        <f t="shared" si="0"/>
        <v>1110 Kotak</v>
      </c>
      <c r="K23" s="45">
        <f t="shared" si="0"/>
        <v>2640000</v>
      </c>
      <c r="L23" s="52"/>
    </row>
    <row r="24" spans="1:12" s="47" customFormat="1" ht="33.75" customHeight="1">
      <c r="A24" s="53"/>
      <c r="B24" s="43" t="s">
        <v>78</v>
      </c>
      <c r="C24" s="48"/>
      <c r="D24" s="53" t="s">
        <v>70</v>
      </c>
      <c r="E24" s="70" t="s">
        <v>254</v>
      </c>
      <c r="F24" s="45">
        <f>'[1]T-C.32'!E24</f>
        <v>900000</v>
      </c>
      <c r="G24" s="43" t="s">
        <v>78</v>
      </c>
      <c r="H24" s="48"/>
      <c r="I24" s="53" t="s">
        <v>70</v>
      </c>
      <c r="J24" s="70" t="str">
        <f t="shared" si="0"/>
        <v>6  Item</v>
      </c>
      <c r="K24" s="45">
        <f t="shared" si="0"/>
        <v>900000</v>
      </c>
      <c r="L24" s="46"/>
    </row>
    <row r="25" spans="1:12" s="47" customFormat="1" ht="38.25">
      <c r="A25" s="53"/>
      <c r="B25" s="43" t="s">
        <v>102</v>
      </c>
      <c r="C25" s="48"/>
      <c r="D25" s="53" t="s">
        <v>103</v>
      </c>
      <c r="E25" s="70" t="s">
        <v>255</v>
      </c>
      <c r="F25" s="45">
        <f>'[1]T-C.32'!E25</f>
        <v>1500000</v>
      </c>
      <c r="G25" s="43" t="s">
        <v>102</v>
      </c>
      <c r="H25" s="48"/>
      <c r="I25" s="53" t="s">
        <v>103</v>
      </c>
      <c r="J25" s="70" t="str">
        <f t="shared" si="0"/>
        <v>1650 Exsemplar</v>
      </c>
      <c r="K25" s="45">
        <f t="shared" si="0"/>
        <v>1500000</v>
      </c>
      <c r="L25" s="46"/>
    </row>
    <row r="26" spans="1:12" s="47" customFormat="1" ht="36" customHeight="1">
      <c r="A26" s="53"/>
      <c r="B26" s="43" t="s">
        <v>104</v>
      </c>
      <c r="C26" s="48"/>
      <c r="D26" s="53" t="s">
        <v>105</v>
      </c>
      <c r="E26" s="70" t="s">
        <v>256</v>
      </c>
      <c r="F26" s="45">
        <f>'[1]T-C.32'!E26</f>
        <v>68903900</v>
      </c>
      <c r="G26" s="43" t="s">
        <v>104</v>
      </c>
      <c r="H26" s="48"/>
      <c r="I26" s="53" t="s">
        <v>105</v>
      </c>
      <c r="J26" s="70" t="str">
        <f t="shared" si="0"/>
        <v>65 kali</v>
      </c>
      <c r="K26" s="45">
        <f t="shared" si="0"/>
        <v>68903900</v>
      </c>
      <c r="L26" s="46"/>
    </row>
    <row r="27" spans="1:12" s="47" customFormat="1" ht="9" customHeight="1">
      <c r="A27" s="48"/>
      <c r="B27" s="43"/>
      <c r="C27" s="48"/>
      <c r="D27" s="48"/>
      <c r="E27" s="70"/>
      <c r="F27" s="45"/>
      <c r="G27" s="43"/>
      <c r="H27" s="48"/>
      <c r="I27" s="48"/>
      <c r="J27" s="70"/>
      <c r="K27" s="45"/>
      <c r="L27" s="46"/>
    </row>
    <row r="28" spans="1:12" s="36" customFormat="1" ht="43.5" customHeight="1">
      <c r="A28" s="54"/>
      <c r="B28" s="50" t="s">
        <v>53</v>
      </c>
      <c r="C28" s="51"/>
      <c r="D28" s="54" t="s">
        <v>106</v>
      </c>
      <c r="E28" s="71"/>
      <c r="F28" s="67">
        <f>SUM(F29:F29)</f>
        <v>0</v>
      </c>
      <c r="G28" s="50" t="s">
        <v>53</v>
      </c>
      <c r="H28" s="51"/>
      <c r="I28" s="54" t="s">
        <v>106</v>
      </c>
      <c r="J28" s="71"/>
      <c r="K28" s="67">
        <f>SUM(K29:K29)</f>
        <v>0</v>
      </c>
      <c r="L28" s="52"/>
    </row>
    <row r="29" spans="1:12" s="47" customFormat="1" ht="36.75" customHeight="1">
      <c r="A29" s="48"/>
      <c r="B29" s="43" t="s">
        <v>72</v>
      </c>
      <c r="C29" s="51"/>
      <c r="D29" s="53" t="s">
        <v>107</v>
      </c>
      <c r="E29" s="70" t="s">
        <v>257</v>
      </c>
      <c r="F29" s="349">
        <v>0</v>
      </c>
      <c r="G29" s="43" t="s">
        <v>72</v>
      </c>
      <c r="H29" s="51"/>
      <c r="I29" s="53" t="s">
        <v>107</v>
      </c>
      <c r="J29" s="70"/>
      <c r="K29" s="349">
        <f>F29</f>
        <v>0</v>
      </c>
      <c r="L29" s="46"/>
    </row>
    <row r="30" spans="1:12" s="47" customFormat="1" ht="13.5" customHeight="1">
      <c r="A30" s="48"/>
      <c r="B30" s="43"/>
      <c r="C30" s="43"/>
      <c r="D30" s="48"/>
      <c r="E30" s="72"/>
      <c r="F30" s="45"/>
      <c r="G30" s="43"/>
      <c r="H30" s="43"/>
      <c r="I30" s="48"/>
      <c r="J30" s="72"/>
      <c r="K30" s="45"/>
      <c r="L30" s="46"/>
    </row>
    <row r="31" spans="1:12" s="47" customFormat="1" ht="42.75" customHeight="1">
      <c r="A31" s="48"/>
      <c r="B31" s="50" t="s">
        <v>54</v>
      </c>
      <c r="C31" s="48"/>
      <c r="D31" s="54" t="s">
        <v>108</v>
      </c>
      <c r="E31" s="70"/>
      <c r="F31" s="67">
        <f>SUM(F32:F34)</f>
        <v>96400000</v>
      </c>
      <c r="G31" s="50" t="s">
        <v>54</v>
      </c>
      <c r="H31" s="48"/>
      <c r="I31" s="54" t="s">
        <v>108</v>
      </c>
      <c r="J31" s="70"/>
      <c r="K31" s="67">
        <f>SUM(K32:K34)</f>
        <v>96400000</v>
      </c>
      <c r="L31" s="46"/>
    </row>
    <row r="32" spans="1:12" s="36" customFormat="1" ht="36" customHeight="1">
      <c r="A32" s="49"/>
      <c r="B32" s="43" t="s">
        <v>109</v>
      </c>
      <c r="C32" s="51"/>
      <c r="D32" s="53" t="s">
        <v>73</v>
      </c>
      <c r="E32" s="70" t="s">
        <v>258</v>
      </c>
      <c r="F32" s="45">
        <f>'[1]T-C.32'!E32</f>
        <v>700000</v>
      </c>
      <c r="G32" s="43" t="s">
        <v>109</v>
      </c>
      <c r="H32" s="51"/>
      <c r="I32" s="53" t="s">
        <v>73</v>
      </c>
      <c r="J32" s="70" t="s">
        <v>258</v>
      </c>
      <c r="K32" s="45">
        <f>F32</f>
        <v>700000</v>
      </c>
      <c r="L32" s="52"/>
    </row>
    <row r="33" spans="1:12" s="47" customFormat="1" ht="44.25" customHeight="1">
      <c r="A33" s="55"/>
      <c r="B33" s="43" t="s">
        <v>55</v>
      </c>
      <c r="C33" s="44"/>
      <c r="D33" s="53" t="s">
        <v>110</v>
      </c>
      <c r="E33" s="70" t="s">
        <v>155</v>
      </c>
      <c r="F33" s="45">
        <f>'[1]T-C.32'!E33</f>
        <v>17700000</v>
      </c>
      <c r="G33" s="43" t="s">
        <v>55</v>
      </c>
      <c r="H33" s="44"/>
      <c r="I33" s="53" t="s">
        <v>110</v>
      </c>
      <c r="J33" s="70" t="str">
        <f>E33</f>
        <v>12 bulan</v>
      </c>
      <c r="K33" s="45">
        <f>F33</f>
        <v>17700000</v>
      </c>
      <c r="L33" s="46"/>
    </row>
    <row r="34" spans="1:12" s="47" customFormat="1" ht="36" customHeight="1">
      <c r="A34" s="48"/>
      <c r="B34" s="43" t="s">
        <v>111</v>
      </c>
      <c r="C34" s="48"/>
      <c r="D34" s="53" t="s">
        <v>74</v>
      </c>
      <c r="E34" s="70" t="s">
        <v>248</v>
      </c>
      <c r="F34" s="45">
        <f>'[1]T-C.32'!E34</f>
        <v>78000000</v>
      </c>
      <c r="G34" s="43" t="s">
        <v>111</v>
      </c>
      <c r="H34" s="48"/>
      <c r="I34" s="53" t="s">
        <v>74</v>
      </c>
      <c r="J34" s="70" t="str">
        <f>E34</f>
        <v>10 Orang</v>
      </c>
      <c r="K34" s="45">
        <f>F34</f>
        <v>78000000</v>
      </c>
      <c r="L34" s="46"/>
    </row>
    <row r="35" spans="1:12" s="47" customFormat="1" ht="10.5" customHeight="1">
      <c r="A35" s="50"/>
      <c r="B35" s="43"/>
      <c r="C35" s="51"/>
      <c r="D35" s="48"/>
      <c r="E35" s="73"/>
      <c r="F35" s="45"/>
      <c r="G35" s="43"/>
      <c r="H35" s="51"/>
      <c r="I35" s="48"/>
      <c r="J35" s="73"/>
      <c r="K35" s="45"/>
      <c r="L35" s="46"/>
    </row>
    <row r="36" spans="1:12" s="47" customFormat="1" ht="47.25" customHeight="1">
      <c r="A36" s="56"/>
      <c r="B36" s="50" t="s">
        <v>57</v>
      </c>
      <c r="C36" s="56"/>
      <c r="D36" s="49"/>
      <c r="E36" s="72"/>
      <c r="F36" s="67">
        <f>SUM(F37:F39)</f>
        <v>17520000</v>
      </c>
      <c r="G36" s="50" t="s">
        <v>57</v>
      </c>
      <c r="H36" s="56"/>
      <c r="I36" s="49"/>
      <c r="J36" s="72"/>
      <c r="K36" s="67">
        <f>SUM(K37:K39)</f>
        <v>17520000</v>
      </c>
      <c r="L36" s="46"/>
    </row>
    <row r="37" spans="1:12" s="47" customFormat="1" ht="63" customHeight="1">
      <c r="A37" s="56"/>
      <c r="B37" s="43" t="s">
        <v>112</v>
      </c>
      <c r="C37" s="56"/>
      <c r="D37" s="42" t="s">
        <v>113</v>
      </c>
      <c r="E37" s="72" t="s">
        <v>259</v>
      </c>
      <c r="F37" s="45">
        <f>'[1]T-C.32'!E37</f>
        <v>10800000</v>
      </c>
      <c r="G37" s="43" t="s">
        <v>112</v>
      </c>
      <c r="H37" s="56"/>
      <c r="I37" s="42" t="s">
        <v>113</v>
      </c>
      <c r="J37" s="72" t="str">
        <f aca="true" t="shared" si="1" ref="J37:K39">E37</f>
        <v>7 unit</v>
      </c>
      <c r="K37" s="45">
        <f t="shared" si="1"/>
        <v>10800000</v>
      </c>
      <c r="L37" s="46"/>
    </row>
    <row r="38" spans="1:12" s="47" customFormat="1" ht="45.75" customHeight="1">
      <c r="A38" s="48"/>
      <c r="B38" s="43" t="s">
        <v>114</v>
      </c>
      <c r="C38" s="48"/>
      <c r="D38" s="42" t="s">
        <v>115</v>
      </c>
      <c r="E38" s="70" t="s">
        <v>66</v>
      </c>
      <c r="F38" s="45">
        <f>'[1]T-C.32'!E38</f>
        <v>2190000</v>
      </c>
      <c r="G38" s="43" t="s">
        <v>114</v>
      </c>
      <c r="H38" s="48"/>
      <c r="I38" s="42" t="s">
        <v>115</v>
      </c>
      <c r="J38" s="70" t="str">
        <f t="shared" si="1"/>
        <v>5 unit</v>
      </c>
      <c r="K38" s="45">
        <f t="shared" si="1"/>
        <v>2190000</v>
      </c>
      <c r="L38" s="46"/>
    </row>
    <row r="39" spans="1:12" s="47" customFormat="1" ht="44.25" customHeight="1">
      <c r="A39" s="48"/>
      <c r="B39" s="43" t="s">
        <v>116</v>
      </c>
      <c r="C39" s="51"/>
      <c r="D39" s="55" t="s">
        <v>117</v>
      </c>
      <c r="E39" s="70" t="s">
        <v>36</v>
      </c>
      <c r="F39" s="45">
        <f>'[1]T-C.32'!E39</f>
        <v>4530000</v>
      </c>
      <c r="G39" s="43" t="s">
        <v>116</v>
      </c>
      <c r="H39" s="51"/>
      <c r="I39" s="55" t="s">
        <v>117</v>
      </c>
      <c r="J39" s="70" t="str">
        <f t="shared" si="1"/>
        <v>2 unit</v>
      </c>
      <c r="K39" s="45">
        <f t="shared" si="1"/>
        <v>4530000</v>
      </c>
      <c r="L39" s="46"/>
    </row>
    <row r="40" spans="1:12" s="47" customFormat="1" ht="10.5" customHeight="1">
      <c r="A40" s="48"/>
      <c r="B40" s="43"/>
      <c r="C40" s="44"/>
      <c r="D40" s="48"/>
      <c r="E40" s="72"/>
      <c r="F40" s="45"/>
      <c r="G40" s="43"/>
      <c r="H40" s="44"/>
      <c r="I40" s="48"/>
      <c r="J40" s="72"/>
      <c r="K40" s="45"/>
      <c r="L40" s="46"/>
    </row>
    <row r="41" spans="1:12" s="47" customFormat="1" ht="49.5" customHeight="1">
      <c r="A41" s="48">
        <v>2</v>
      </c>
      <c r="B41" s="50" t="s">
        <v>118</v>
      </c>
      <c r="C41" s="50" t="s">
        <v>247</v>
      </c>
      <c r="D41" s="50" t="s">
        <v>119</v>
      </c>
      <c r="E41" s="70"/>
      <c r="F41" s="67">
        <f>F43</f>
        <v>7250000</v>
      </c>
      <c r="G41" s="50" t="s">
        <v>118</v>
      </c>
      <c r="H41" s="50" t="s">
        <v>247</v>
      </c>
      <c r="I41" s="50" t="s">
        <v>119</v>
      </c>
      <c r="J41" s="70"/>
      <c r="K41" s="67">
        <f>K43</f>
        <v>7250000</v>
      </c>
      <c r="L41" s="46"/>
    </row>
    <row r="42" spans="1:12" s="47" customFormat="1" ht="9.75" customHeight="1">
      <c r="A42" s="42"/>
      <c r="B42" s="43"/>
      <c r="C42" s="44"/>
      <c r="D42" s="48"/>
      <c r="E42" s="72"/>
      <c r="F42" s="45"/>
      <c r="G42" s="43"/>
      <c r="H42" s="44"/>
      <c r="I42" s="48"/>
      <c r="J42" s="72"/>
      <c r="K42" s="45"/>
      <c r="L42" s="46"/>
    </row>
    <row r="43" spans="1:12" s="36" customFormat="1" ht="57" customHeight="1">
      <c r="A43" s="50"/>
      <c r="B43" s="57" t="s">
        <v>120</v>
      </c>
      <c r="C43" s="51"/>
      <c r="D43" s="58" t="s">
        <v>121</v>
      </c>
      <c r="E43" s="71"/>
      <c r="F43" s="67">
        <f>F44</f>
        <v>7250000</v>
      </c>
      <c r="G43" s="57" t="s">
        <v>120</v>
      </c>
      <c r="H43" s="51"/>
      <c r="I43" s="58" t="s">
        <v>121</v>
      </c>
      <c r="J43" s="71"/>
      <c r="K43" s="67">
        <f>K44</f>
        <v>7250000</v>
      </c>
      <c r="L43" s="52"/>
    </row>
    <row r="44" spans="1:12" s="47" customFormat="1" ht="40.5" customHeight="1">
      <c r="A44" s="43"/>
      <c r="B44" s="43" t="s">
        <v>241</v>
      </c>
      <c r="C44" s="43"/>
      <c r="D44" s="42" t="s">
        <v>260</v>
      </c>
      <c r="E44" s="70">
        <v>100</v>
      </c>
      <c r="F44" s="45">
        <f>'[1]T-C.32'!E43</f>
        <v>7250000</v>
      </c>
      <c r="G44" s="43" t="s">
        <v>241</v>
      </c>
      <c r="H44" s="43"/>
      <c r="I44" s="42" t="s">
        <v>260</v>
      </c>
      <c r="J44" s="70">
        <v>100</v>
      </c>
      <c r="K44" s="45">
        <f>F44</f>
        <v>7250000</v>
      </c>
      <c r="L44" s="46"/>
    </row>
    <row r="45" spans="1:12" s="47" customFormat="1" ht="10.5" customHeight="1">
      <c r="A45" s="43"/>
      <c r="B45" s="43"/>
      <c r="C45" s="43"/>
      <c r="D45" s="42"/>
      <c r="E45" s="70"/>
      <c r="F45" s="45"/>
      <c r="G45" s="43"/>
      <c r="H45" s="43"/>
      <c r="I45" s="42"/>
      <c r="J45" s="70"/>
      <c r="K45" s="45"/>
      <c r="L45" s="46"/>
    </row>
    <row r="46" spans="1:12" s="47" customFormat="1" ht="60.75" customHeight="1">
      <c r="A46" s="48">
        <v>3</v>
      </c>
      <c r="B46" s="50" t="s">
        <v>122</v>
      </c>
      <c r="C46" s="50" t="s">
        <v>247</v>
      </c>
      <c r="D46" s="50" t="s">
        <v>80</v>
      </c>
      <c r="E46" s="70"/>
      <c r="F46" s="67">
        <f>F47+F51</f>
        <v>2085650000</v>
      </c>
      <c r="G46" s="50" t="s">
        <v>122</v>
      </c>
      <c r="H46" s="50" t="s">
        <v>247</v>
      </c>
      <c r="I46" s="50" t="s">
        <v>80</v>
      </c>
      <c r="J46" s="70"/>
      <c r="K46" s="67">
        <f>K47+K51</f>
        <v>2085650000</v>
      </c>
      <c r="L46" s="46"/>
    </row>
    <row r="47" spans="1:12" s="36" customFormat="1" ht="43.5" customHeight="1">
      <c r="A47" s="50"/>
      <c r="B47" s="50" t="s">
        <v>23</v>
      </c>
      <c r="C47" s="51"/>
      <c r="D47" s="50" t="s">
        <v>123</v>
      </c>
      <c r="E47" s="71"/>
      <c r="F47" s="67">
        <f>SUM(F48:F49)</f>
        <v>1091600000</v>
      </c>
      <c r="G47" s="50" t="s">
        <v>23</v>
      </c>
      <c r="H47" s="51"/>
      <c r="I47" s="50" t="s">
        <v>123</v>
      </c>
      <c r="J47" s="71"/>
      <c r="K47" s="67">
        <f>SUM(K48:K49)</f>
        <v>1091600000</v>
      </c>
      <c r="L47" s="52"/>
    </row>
    <row r="48" spans="1:12" s="36" customFormat="1" ht="68.25" customHeight="1">
      <c r="A48" s="50"/>
      <c r="B48" s="43" t="s">
        <v>124</v>
      </c>
      <c r="C48" s="51"/>
      <c r="D48" s="43" t="s">
        <v>63</v>
      </c>
      <c r="E48" s="72" t="s">
        <v>261</v>
      </c>
      <c r="F48" s="45">
        <f>'[1]T-C.32'!E47</f>
        <v>0</v>
      </c>
      <c r="G48" s="43" t="s">
        <v>124</v>
      </c>
      <c r="H48" s="51"/>
      <c r="I48" s="43" t="s">
        <v>63</v>
      </c>
      <c r="J48" s="72" t="s">
        <v>261</v>
      </c>
      <c r="K48" s="45">
        <f>F48</f>
        <v>0</v>
      </c>
      <c r="L48" s="52"/>
    </row>
    <row r="49" spans="1:12" s="47" customFormat="1" ht="50.25" customHeight="1">
      <c r="A49" s="43"/>
      <c r="B49" s="43" t="s">
        <v>25</v>
      </c>
      <c r="C49" s="43"/>
      <c r="D49" s="43" t="s">
        <v>125</v>
      </c>
      <c r="E49" s="72" t="s">
        <v>261</v>
      </c>
      <c r="F49" s="45">
        <f>'[1]T-C.32'!E48</f>
        <v>1091600000</v>
      </c>
      <c r="G49" s="43" t="s">
        <v>25</v>
      </c>
      <c r="H49" s="43"/>
      <c r="I49" s="43" t="s">
        <v>125</v>
      </c>
      <c r="J49" s="72" t="s">
        <v>261</v>
      </c>
      <c r="K49" s="45">
        <f>F49</f>
        <v>1091600000</v>
      </c>
      <c r="L49" s="46"/>
    </row>
    <row r="50" spans="1:12" s="36" customFormat="1" ht="12.75" customHeight="1">
      <c r="A50" s="50"/>
      <c r="B50" s="43"/>
      <c r="C50" s="51"/>
      <c r="D50" s="48"/>
      <c r="E50" s="73"/>
      <c r="F50" s="45"/>
      <c r="G50" s="43"/>
      <c r="H50" s="51"/>
      <c r="I50" s="48"/>
      <c r="J50" s="73"/>
      <c r="K50" s="45"/>
      <c r="L50" s="52"/>
    </row>
    <row r="51" spans="1:12" s="60" customFormat="1" ht="45" customHeight="1">
      <c r="A51" s="56"/>
      <c r="B51" s="50" t="s">
        <v>27</v>
      </c>
      <c r="C51" s="56"/>
      <c r="D51" s="50"/>
      <c r="E51" s="72"/>
      <c r="F51" s="67">
        <f>SUM(F52:F53)</f>
        <v>994050000</v>
      </c>
      <c r="G51" s="50" t="s">
        <v>27</v>
      </c>
      <c r="H51" s="56"/>
      <c r="I51" s="50"/>
      <c r="J51" s="72"/>
      <c r="K51" s="67">
        <f>SUM(K52:K53)</f>
        <v>994050000</v>
      </c>
      <c r="L51" s="46"/>
    </row>
    <row r="52" spans="1:12" s="47" customFormat="1" ht="38.25" customHeight="1">
      <c r="A52" s="43"/>
      <c r="B52" s="43" t="s">
        <v>28</v>
      </c>
      <c r="C52" s="43"/>
      <c r="D52" s="43" t="s">
        <v>126</v>
      </c>
      <c r="E52" s="72" t="s">
        <v>262</v>
      </c>
      <c r="F52" s="45">
        <f>'[1]T-C.32'!E51</f>
        <v>713250000</v>
      </c>
      <c r="G52" s="43" t="s">
        <v>28</v>
      </c>
      <c r="H52" s="43"/>
      <c r="I52" s="43" t="s">
        <v>126</v>
      </c>
      <c r="J52" s="72" t="str">
        <f>E52</f>
        <v>7 kegiatan</v>
      </c>
      <c r="K52" s="45">
        <f>F52</f>
        <v>713250000</v>
      </c>
      <c r="L52" s="46"/>
    </row>
    <row r="53" spans="1:12" s="47" customFormat="1" ht="38.25">
      <c r="A53" s="43"/>
      <c r="B53" s="43" t="s">
        <v>34</v>
      </c>
      <c r="C53" s="43"/>
      <c r="D53" s="43" t="s">
        <v>127</v>
      </c>
      <c r="E53" s="72" t="s">
        <v>263</v>
      </c>
      <c r="F53" s="45">
        <f>'[1]T-C.32'!E52</f>
        <v>280800000</v>
      </c>
      <c r="G53" s="43" t="s">
        <v>34</v>
      </c>
      <c r="H53" s="43"/>
      <c r="I53" s="43" t="s">
        <v>127</v>
      </c>
      <c r="J53" s="72" t="str">
        <f>E53</f>
        <v>330 orang</v>
      </c>
      <c r="K53" s="45">
        <f>F53</f>
        <v>280800000</v>
      </c>
      <c r="L53" s="46"/>
    </row>
    <row r="54" spans="1:12" s="60" customFormat="1" ht="13.5" customHeight="1">
      <c r="A54" s="56"/>
      <c r="B54" s="43"/>
      <c r="C54" s="56"/>
      <c r="D54" s="43"/>
      <c r="E54" s="70"/>
      <c r="F54" s="45"/>
      <c r="G54" s="43"/>
      <c r="H54" s="56"/>
      <c r="I54" s="43"/>
      <c r="J54" s="70"/>
      <c r="K54" s="45"/>
      <c r="L54" s="46"/>
    </row>
    <row r="55" spans="1:12" s="62" customFormat="1" ht="40.5" customHeight="1">
      <c r="A55" s="83">
        <v>4</v>
      </c>
      <c r="B55" s="50" t="s">
        <v>243</v>
      </c>
      <c r="C55" s="50" t="s">
        <v>247</v>
      </c>
      <c r="D55" s="50"/>
      <c r="E55" s="74"/>
      <c r="F55" s="67">
        <f>F56</f>
        <v>0</v>
      </c>
      <c r="G55" s="50" t="s">
        <v>243</v>
      </c>
      <c r="H55" s="50" t="s">
        <v>247</v>
      </c>
      <c r="I55" s="50"/>
      <c r="J55" s="74"/>
      <c r="K55" s="67">
        <f>K56</f>
        <v>0</v>
      </c>
      <c r="L55" s="68"/>
    </row>
    <row r="56" spans="2:11" ht="38.25">
      <c r="B56" s="50" t="s">
        <v>264</v>
      </c>
      <c r="D56" s="50"/>
      <c r="E56" s="75"/>
      <c r="F56" s="67">
        <f>SUM(F57:F57)</f>
        <v>0</v>
      </c>
      <c r="G56" s="50" t="s">
        <v>264</v>
      </c>
      <c r="I56" s="50"/>
      <c r="J56" s="75"/>
      <c r="K56" s="67">
        <f>SUM(K57:K57)</f>
        <v>0</v>
      </c>
    </row>
    <row r="57" spans="2:11" ht="48.75" customHeight="1">
      <c r="B57" s="43" t="s">
        <v>176</v>
      </c>
      <c r="D57" s="43" t="s">
        <v>265</v>
      </c>
      <c r="E57" s="350" t="s">
        <v>250</v>
      </c>
      <c r="F57" s="45">
        <v>0</v>
      </c>
      <c r="G57" s="43" t="s">
        <v>176</v>
      </c>
      <c r="I57" s="43" t="s">
        <v>265</v>
      </c>
      <c r="J57" s="76" t="str">
        <f>E57</f>
        <v>-</v>
      </c>
      <c r="K57" s="45">
        <v>0</v>
      </c>
    </row>
    <row r="58" spans="2:11" ht="12" customHeight="1">
      <c r="B58" s="43"/>
      <c r="D58" s="66" t="s">
        <v>128</v>
      </c>
      <c r="E58" s="75"/>
      <c r="F58" s="45"/>
      <c r="G58" s="43"/>
      <c r="I58" s="66" t="s">
        <v>128</v>
      </c>
      <c r="J58" s="75"/>
      <c r="K58" s="45"/>
    </row>
    <row r="59" spans="1:11" ht="38.25">
      <c r="A59" s="82">
        <v>5</v>
      </c>
      <c r="B59" s="50" t="s">
        <v>129</v>
      </c>
      <c r="C59" s="50" t="s">
        <v>247</v>
      </c>
      <c r="D59" s="50" t="s">
        <v>130</v>
      </c>
      <c r="E59" s="75"/>
      <c r="F59" s="67">
        <f>F60</f>
        <v>11750000</v>
      </c>
      <c r="G59" s="50" t="s">
        <v>129</v>
      </c>
      <c r="H59" s="50" t="s">
        <v>247</v>
      </c>
      <c r="I59" s="50" t="s">
        <v>130</v>
      </c>
      <c r="J59" s="75"/>
      <c r="K59" s="67">
        <f>K60</f>
        <v>11750000</v>
      </c>
    </row>
    <row r="60" spans="2:11" ht="60.75" customHeight="1">
      <c r="B60" s="50" t="s">
        <v>39</v>
      </c>
      <c r="D60" s="50" t="s">
        <v>131</v>
      </c>
      <c r="E60" s="75"/>
      <c r="F60" s="67">
        <f>SUM(F61:F62)</f>
        <v>11750000</v>
      </c>
      <c r="G60" s="50" t="s">
        <v>39</v>
      </c>
      <c r="I60" s="50" t="s">
        <v>131</v>
      </c>
      <c r="J60" s="75"/>
      <c r="K60" s="67">
        <f>SUM(K61:K62)</f>
        <v>11750000</v>
      </c>
    </row>
    <row r="61" spans="2:11" ht="48.75" customHeight="1">
      <c r="B61" s="43" t="s">
        <v>31</v>
      </c>
      <c r="D61" s="43" t="s">
        <v>132</v>
      </c>
      <c r="E61" s="351" t="s">
        <v>266</v>
      </c>
      <c r="F61" s="45">
        <f>'[1]T-C.32'!E60</f>
        <v>3250000</v>
      </c>
      <c r="G61" s="43" t="s">
        <v>31</v>
      </c>
      <c r="I61" s="43" t="s">
        <v>132</v>
      </c>
      <c r="J61" s="351" t="s">
        <v>266</v>
      </c>
      <c r="K61" s="45">
        <f>F61</f>
        <v>3250000</v>
      </c>
    </row>
    <row r="62" spans="2:11" ht="64.5" customHeight="1">
      <c r="B62" s="56" t="s">
        <v>133</v>
      </c>
      <c r="D62" s="43" t="s">
        <v>246</v>
      </c>
      <c r="E62" s="76" t="s">
        <v>186</v>
      </c>
      <c r="F62" s="45">
        <f>'[1]T-C.32'!E61</f>
        <v>8500000</v>
      </c>
      <c r="G62" s="56" t="s">
        <v>133</v>
      </c>
      <c r="I62" s="43" t="s">
        <v>246</v>
      </c>
      <c r="J62" s="76" t="s">
        <v>186</v>
      </c>
      <c r="K62" s="45">
        <f>F62</f>
        <v>8500000</v>
      </c>
    </row>
    <row r="63" spans="1:11" ht="14.25">
      <c r="A63" s="77"/>
      <c r="B63" s="78"/>
      <c r="C63" s="77"/>
      <c r="D63" s="77"/>
      <c r="E63" s="79"/>
      <c r="F63" s="352"/>
      <c r="G63" s="80"/>
      <c r="H63" s="77"/>
      <c r="I63" s="77"/>
      <c r="J63" s="81"/>
      <c r="K63" s="352"/>
    </row>
    <row r="64" spans="1:11" ht="14.25">
      <c r="A64" s="77"/>
      <c r="B64" s="80"/>
      <c r="C64" s="77"/>
      <c r="D64" s="77"/>
      <c r="E64" s="79"/>
      <c r="F64" s="353">
        <f>F12+F41+F46+F55+F59</f>
        <v>4120297839</v>
      </c>
      <c r="G64" s="80"/>
      <c r="H64" s="77"/>
      <c r="I64" s="77"/>
      <c r="J64" s="81"/>
      <c r="K64" s="353">
        <f>K12+K41+K46+K55+K59</f>
        <v>4120297839</v>
      </c>
    </row>
  </sheetData>
  <sheetProtection/>
  <mergeCells count="15">
    <mergeCell ref="A8:A10"/>
    <mergeCell ref="B8:F8"/>
    <mergeCell ref="G8:K8"/>
    <mergeCell ref="L8:L10"/>
    <mergeCell ref="B9:B10"/>
    <mergeCell ref="C9:C10"/>
    <mergeCell ref="D9:D10"/>
    <mergeCell ref="E9:E10"/>
    <mergeCell ref="G9:G10"/>
    <mergeCell ref="H9:H10"/>
    <mergeCell ref="I9:I10"/>
    <mergeCell ref="J9:J10"/>
    <mergeCell ref="C1:L1"/>
    <mergeCell ref="C2:L2"/>
    <mergeCell ref="C3:L3"/>
  </mergeCells>
  <printOptions/>
  <pageMargins left="0.9055118110236221" right="0.9055118110236221" top="0.7480314960629921" bottom="0.7480314960629921" header="0.31496062992125984" footer="0.31496062992125984"/>
  <pageSetup orientation="landscape" paperSize="5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52">
      <selection activeCell="B60" sqref="B60"/>
    </sheetView>
  </sheetViews>
  <sheetFormatPr defaultColWidth="9.140625" defaultRowHeight="15"/>
  <cols>
    <col min="1" max="1" width="4.57421875" style="24" bestFit="1" customWidth="1"/>
    <col min="2" max="2" width="52.140625" style="25" customWidth="1"/>
    <col min="3" max="3" width="13.8515625" style="24" customWidth="1"/>
    <col min="4" max="4" width="29.7109375" style="24" customWidth="1"/>
    <col min="5" max="5" width="17.421875" style="341" customWidth="1"/>
    <col min="6" max="6" width="12.00390625" style="31" customWidth="1"/>
    <col min="7" max="7" width="12.00390625" style="24" bestFit="1" customWidth="1"/>
    <col min="8" max="16384" width="9.140625" style="24" customWidth="1"/>
  </cols>
  <sheetData>
    <row r="1" spans="1:6" ht="15">
      <c r="A1" s="23"/>
      <c r="B1" s="23"/>
      <c r="C1" s="23" t="s">
        <v>91</v>
      </c>
      <c r="D1" s="23"/>
      <c r="E1" s="339"/>
      <c r="F1" s="23"/>
    </row>
    <row r="2" spans="1:6" ht="15">
      <c r="A2" s="480" t="s">
        <v>92</v>
      </c>
      <c r="B2" s="480"/>
      <c r="C2" s="480"/>
      <c r="D2" s="480"/>
      <c r="E2" s="480"/>
      <c r="F2" s="480"/>
    </row>
    <row r="3" spans="1:6" ht="15">
      <c r="A3" s="480" t="s">
        <v>237</v>
      </c>
      <c r="B3" s="480"/>
      <c r="C3" s="480"/>
      <c r="D3" s="480"/>
      <c r="E3" s="480"/>
      <c r="F3" s="480"/>
    </row>
    <row r="4" spans="1:6" ht="15">
      <c r="A4" s="23"/>
      <c r="B4" s="23"/>
      <c r="C4" s="23"/>
      <c r="D4" s="23"/>
      <c r="E4" s="339"/>
      <c r="F4" s="23"/>
    </row>
    <row r="5" spans="1:6" ht="14.25">
      <c r="A5" s="26"/>
      <c r="B5" s="27"/>
      <c r="C5" s="27"/>
      <c r="D5" s="26"/>
      <c r="E5" s="340"/>
      <c r="F5" s="28"/>
    </row>
    <row r="6" ht="15">
      <c r="B6" s="29"/>
    </row>
    <row r="7" ht="15" thickBot="1"/>
    <row r="8" spans="1:6" ht="33" customHeight="1" thickTop="1">
      <c r="A8" s="481" t="s">
        <v>82</v>
      </c>
      <c r="B8" s="483" t="s">
        <v>83</v>
      </c>
      <c r="C8" s="484"/>
      <c r="D8" s="484"/>
      <c r="E8" s="485"/>
      <c r="F8" s="486" t="s">
        <v>7</v>
      </c>
    </row>
    <row r="9" spans="1:6" ht="26.25" customHeight="1">
      <c r="A9" s="482"/>
      <c r="B9" s="476" t="s">
        <v>85</v>
      </c>
      <c r="C9" s="478" t="s">
        <v>86</v>
      </c>
      <c r="D9" s="476" t="s">
        <v>87</v>
      </c>
      <c r="E9" s="342" t="s">
        <v>89</v>
      </c>
      <c r="F9" s="487"/>
    </row>
    <row r="10" spans="1:6" ht="29.25" customHeight="1">
      <c r="A10" s="477"/>
      <c r="B10" s="477"/>
      <c r="C10" s="479"/>
      <c r="D10" s="477"/>
      <c r="E10" s="343" t="s">
        <v>90</v>
      </c>
      <c r="F10" s="488"/>
    </row>
    <row r="11" spans="1:6" s="35" customFormat="1" ht="14.25">
      <c r="A11" s="32">
        <v>1</v>
      </c>
      <c r="B11" s="33">
        <v>2</v>
      </c>
      <c r="C11" s="32">
        <v>3</v>
      </c>
      <c r="D11" s="32">
        <v>4</v>
      </c>
      <c r="E11" s="344">
        <v>5</v>
      </c>
      <c r="F11" s="34">
        <v>6</v>
      </c>
    </row>
    <row r="12" spans="1:6" s="36" customFormat="1" ht="40.5" customHeight="1">
      <c r="A12" s="37">
        <v>1</v>
      </c>
      <c r="B12" s="38" t="s">
        <v>134</v>
      </c>
      <c r="C12" s="39" t="s">
        <v>238</v>
      </c>
      <c r="D12" s="37"/>
      <c r="E12" s="345">
        <f>E13+E17+E20+E28+E31+E36</f>
        <v>2015647839</v>
      </c>
      <c r="F12" s="41"/>
    </row>
    <row r="13" spans="1:6" s="47" customFormat="1" ht="33.75" customHeight="1">
      <c r="A13" s="42"/>
      <c r="B13" s="50" t="s">
        <v>42</v>
      </c>
      <c r="C13" s="48"/>
      <c r="D13" s="42" t="s">
        <v>93</v>
      </c>
      <c r="E13" s="67">
        <f>SUM(E14:E15)</f>
        <v>1806640033</v>
      </c>
      <c r="F13" s="46"/>
    </row>
    <row r="14" spans="1:6" s="47" customFormat="1" ht="36" customHeight="1">
      <c r="A14" s="42"/>
      <c r="B14" s="43" t="s">
        <v>44</v>
      </c>
      <c r="C14" s="43"/>
      <c r="D14" s="42" t="s">
        <v>68</v>
      </c>
      <c r="E14" s="45">
        <v>1731040033</v>
      </c>
      <c r="F14" s="46"/>
    </row>
    <row r="15" spans="1:6" s="47" customFormat="1" ht="31.5" customHeight="1">
      <c r="A15" s="42"/>
      <c r="B15" s="43" t="s">
        <v>46</v>
      </c>
      <c r="C15" s="43"/>
      <c r="D15" s="42" t="s">
        <v>94</v>
      </c>
      <c r="E15" s="45">
        <v>75600000</v>
      </c>
      <c r="F15" s="46"/>
    </row>
    <row r="16" spans="1:6" s="47" customFormat="1" ht="12.75">
      <c r="A16" s="42"/>
      <c r="B16" s="43"/>
      <c r="C16" s="43"/>
      <c r="D16" s="42"/>
      <c r="E16" s="45"/>
      <c r="F16" s="46"/>
    </row>
    <row r="17" spans="1:6" s="47" customFormat="1" ht="29.25" customHeight="1">
      <c r="A17" s="42"/>
      <c r="B17" s="50" t="s">
        <v>47</v>
      </c>
      <c r="C17" s="48"/>
      <c r="D17" s="42"/>
      <c r="E17" s="67">
        <f>E18</f>
        <v>0</v>
      </c>
      <c r="F17" s="46"/>
    </row>
    <row r="18" spans="1:6" s="47" customFormat="1" ht="35.25" customHeight="1">
      <c r="A18" s="42"/>
      <c r="B18" s="43" t="s">
        <v>95</v>
      </c>
      <c r="C18" s="43"/>
      <c r="D18" s="42" t="s">
        <v>96</v>
      </c>
      <c r="E18" s="45">
        <v>0</v>
      </c>
      <c r="F18" s="46"/>
    </row>
    <row r="19" spans="1:6" s="47" customFormat="1" ht="8.25" customHeight="1">
      <c r="A19" s="48"/>
      <c r="B19" s="43"/>
      <c r="C19" s="48"/>
      <c r="D19" s="48"/>
      <c r="E19" s="45"/>
      <c r="F19" s="46"/>
    </row>
    <row r="20" spans="1:6" s="36" customFormat="1" ht="41.25" customHeight="1">
      <c r="A20" s="49"/>
      <c r="B20" s="50" t="s">
        <v>49</v>
      </c>
      <c r="C20" s="51"/>
      <c r="D20" s="49" t="s">
        <v>97</v>
      </c>
      <c r="E20" s="67">
        <f>SUM(E21:E26)</f>
        <v>95087806</v>
      </c>
      <c r="F20" s="52"/>
    </row>
    <row r="21" spans="1:6" s="36" customFormat="1" ht="44.25" customHeight="1">
      <c r="A21" s="49"/>
      <c r="B21" s="43" t="s">
        <v>98</v>
      </c>
      <c r="C21" s="48"/>
      <c r="D21" s="53" t="s">
        <v>69</v>
      </c>
      <c r="E21" s="45">
        <v>995000</v>
      </c>
      <c r="F21" s="52"/>
    </row>
    <row r="22" spans="1:6" s="36" customFormat="1" ht="34.5" customHeight="1">
      <c r="A22" s="49"/>
      <c r="B22" s="43" t="s">
        <v>50</v>
      </c>
      <c r="C22" s="48"/>
      <c r="D22" s="53" t="s">
        <v>99</v>
      </c>
      <c r="E22" s="45">
        <v>20148906</v>
      </c>
      <c r="F22" s="52"/>
    </row>
    <row r="23" spans="1:6" s="36" customFormat="1" ht="51" customHeight="1">
      <c r="A23" s="49"/>
      <c r="B23" s="43" t="s">
        <v>100</v>
      </c>
      <c r="C23" s="48"/>
      <c r="D23" s="53" t="s">
        <v>101</v>
      </c>
      <c r="E23" s="45">
        <v>2640000</v>
      </c>
      <c r="F23" s="52"/>
    </row>
    <row r="24" spans="1:6" s="47" customFormat="1" ht="36" customHeight="1">
      <c r="A24" s="53"/>
      <c r="B24" s="43" t="s">
        <v>78</v>
      </c>
      <c r="C24" s="48"/>
      <c r="D24" s="53" t="s">
        <v>70</v>
      </c>
      <c r="E24" s="45">
        <v>900000</v>
      </c>
      <c r="F24" s="46"/>
    </row>
    <row r="25" spans="1:6" s="47" customFormat="1" ht="36" customHeight="1">
      <c r="A25" s="53"/>
      <c r="B25" s="43" t="s">
        <v>102</v>
      </c>
      <c r="C25" s="48"/>
      <c r="D25" s="53" t="s">
        <v>103</v>
      </c>
      <c r="E25" s="45">
        <v>1500000</v>
      </c>
      <c r="F25" s="46"/>
    </row>
    <row r="26" spans="1:6" s="47" customFormat="1" ht="36" customHeight="1">
      <c r="A26" s="53"/>
      <c r="B26" s="43" t="s">
        <v>104</v>
      </c>
      <c r="C26" s="48"/>
      <c r="D26" s="53" t="s">
        <v>105</v>
      </c>
      <c r="E26" s="45">
        <v>68903900</v>
      </c>
      <c r="F26" s="46"/>
    </row>
    <row r="27" spans="1:6" s="47" customFormat="1" ht="6" customHeight="1">
      <c r="A27" s="48"/>
      <c r="B27" s="43"/>
      <c r="C27" s="48"/>
      <c r="D27" s="48"/>
      <c r="E27" s="45"/>
      <c r="F27" s="46"/>
    </row>
    <row r="28" spans="1:6" s="36" customFormat="1" ht="45.75" customHeight="1">
      <c r="A28" s="54"/>
      <c r="B28" s="50" t="s">
        <v>53</v>
      </c>
      <c r="C28" s="51"/>
      <c r="D28" s="54" t="s">
        <v>106</v>
      </c>
      <c r="E28" s="67">
        <f>SUM(E29:E29)</f>
        <v>0</v>
      </c>
      <c r="F28" s="52"/>
    </row>
    <row r="29" spans="1:6" s="47" customFormat="1" ht="36.75" customHeight="1">
      <c r="A29" s="53"/>
      <c r="B29" s="43" t="s">
        <v>72</v>
      </c>
      <c r="C29" s="43"/>
      <c r="D29" s="53" t="s">
        <v>107</v>
      </c>
      <c r="E29" s="346">
        <v>0</v>
      </c>
      <c r="F29" s="46"/>
    </row>
    <row r="30" spans="1:6" s="47" customFormat="1" ht="6" customHeight="1">
      <c r="A30" s="48"/>
      <c r="B30" s="43"/>
      <c r="C30" s="48"/>
      <c r="D30" s="48"/>
      <c r="E30" s="45"/>
      <c r="F30" s="46"/>
    </row>
    <row r="31" spans="1:6" s="47" customFormat="1" ht="51.75" customHeight="1">
      <c r="A31" s="48"/>
      <c r="B31" s="50" t="s">
        <v>54</v>
      </c>
      <c r="C31" s="51"/>
      <c r="D31" s="54" t="s">
        <v>108</v>
      </c>
      <c r="E31" s="67">
        <f>SUM(E32:E34)</f>
        <v>96400000</v>
      </c>
      <c r="F31" s="46"/>
    </row>
    <row r="32" spans="1:6" s="47" customFormat="1" ht="51.75" customHeight="1">
      <c r="A32" s="48"/>
      <c r="B32" s="43" t="s">
        <v>109</v>
      </c>
      <c r="C32" s="64"/>
      <c r="D32" s="53" t="s">
        <v>73</v>
      </c>
      <c r="E32" s="45">
        <v>700000</v>
      </c>
      <c r="F32" s="46"/>
    </row>
    <row r="33" spans="1:6" s="47" customFormat="1" ht="51.75" customHeight="1">
      <c r="A33" s="48"/>
      <c r="B33" s="43" t="s">
        <v>55</v>
      </c>
      <c r="C33" s="64"/>
      <c r="D33" s="53" t="s">
        <v>110</v>
      </c>
      <c r="E33" s="45">
        <v>17700000</v>
      </c>
      <c r="F33" s="46"/>
    </row>
    <row r="34" spans="1:6" s="47" customFormat="1" ht="51.75" customHeight="1">
      <c r="A34" s="48"/>
      <c r="B34" s="43" t="s">
        <v>111</v>
      </c>
      <c r="C34" s="64"/>
      <c r="D34" s="53" t="s">
        <v>74</v>
      </c>
      <c r="E34" s="45">
        <v>78000000</v>
      </c>
      <c r="F34" s="46"/>
    </row>
    <row r="35" spans="1:6" s="47" customFormat="1" ht="6" customHeight="1">
      <c r="A35" s="48"/>
      <c r="B35" s="43"/>
      <c r="C35" s="48"/>
      <c r="D35" s="48"/>
      <c r="E35" s="45"/>
      <c r="F35" s="46"/>
    </row>
    <row r="36" spans="1:6" s="36" customFormat="1" ht="42" customHeight="1">
      <c r="A36" s="49"/>
      <c r="B36" s="50" t="s">
        <v>57</v>
      </c>
      <c r="C36" s="51"/>
      <c r="D36" s="49"/>
      <c r="E36" s="67">
        <f>SUM(E37:E39)</f>
        <v>17520000</v>
      </c>
      <c r="F36" s="52"/>
    </row>
    <row r="37" spans="1:6" s="47" customFormat="1" ht="48" customHeight="1">
      <c r="A37" s="42"/>
      <c r="B37" s="43" t="s">
        <v>112</v>
      </c>
      <c r="C37" s="64"/>
      <c r="D37" s="42" t="s">
        <v>113</v>
      </c>
      <c r="E37" s="45">
        <v>10800000</v>
      </c>
      <c r="F37" s="46"/>
    </row>
    <row r="38" spans="1:6" s="47" customFormat="1" ht="33.75" customHeight="1">
      <c r="A38" s="42"/>
      <c r="B38" s="43" t="s">
        <v>114</v>
      </c>
      <c r="C38" s="64"/>
      <c r="D38" s="42" t="s">
        <v>115</v>
      </c>
      <c r="E38" s="45">
        <v>2190000</v>
      </c>
      <c r="F38" s="46"/>
    </row>
    <row r="39" spans="1:6" s="47" customFormat="1" ht="31.5" customHeight="1">
      <c r="A39" s="55"/>
      <c r="B39" s="43" t="s">
        <v>116</v>
      </c>
      <c r="C39" s="44"/>
      <c r="D39" s="55" t="s">
        <v>117</v>
      </c>
      <c r="E39" s="45">
        <v>4530000</v>
      </c>
      <c r="F39" s="46"/>
    </row>
    <row r="40" spans="1:6" s="47" customFormat="1" ht="6.75" customHeight="1">
      <c r="A40" s="48"/>
      <c r="B40" s="43"/>
      <c r="C40" s="48"/>
      <c r="D40" s="48"/>
      <c r="E40" s="45"/>
      <c r="F40" s="46"/>
    </row>
    <row r="41" spans="1:6" s="47" customFormat="1" ht="43.5" customHeight="1">
      <c r="A41" s="48">
        <v>2</v>
      </c>
      <c r="B41" s="50" t="s">
        <v>239</v>
      </c>
      <c r="C41" s="51"/>
      <c r="D41" s="50" t="s">
        <v>119</v>
      </c>
      <c r="E41" s="67">
        <f>E42</f>
        <v>7250000</v>
      </c>
      <c r="F41" s="46"/>
    </row>
    <row r="42" spans="1:6" s="47" customFormat="1" ht="41.25" customHeight="1">
      <c r="A42" s="48"/>
      <c r="B42" s="65" t="s">
        <v>240</v>
      </c>
      <c r="C42" s="56"/>
      <c r="D42" s="65"/>
      <c r="E42" s="67">
        <f>E43</f>
        <v>7250000</v>
      </c>
      <c r="F42" s="46"/>
    </row>
    <row r="43" spans="1:6" s="47" customFormat="1" ht="48.75" customHeight="1">
      <c r="A43" s="48"/>
      <c r="B43" s="43" t="s">
        <v>241</v>
      </c>
      <c r="C43" s="44"/>
      <c r="D43" s="59" t="s">
        <v>242</v>
      </c>
      <c r="E43" s="45">
        <v>7250000</v>
      </c>
      <c r="F43" s="46"/>
    </row>
    <row r="44" spans="1:6" s="47" customFormat="1" ht="6.75" customHeight="1">
      <c r="A44" s="48"/>
      <c r="B44" s="43"/>
      <c r="C44" s="48"/>
      <c r="D44" s="48"/>
      <c r="E44" s="45"/>
      <c r="F44" s="46"/>
    </row>
    <row r="45" spans="1:6" s="36" customFormat="1" ht="57" customHeight="1">
      <c r="A45" s="50">
        <v>3</v>
      </c>
      <c r="B45" s="50" t="s">
        <v>122</v>
      </c>
      <c r="C45" s="51"/>
      <c r="D45" s="50" t="s">
        <v>80</v>
      </c>
      <c r="E45" s="67">
        <f>E46+E50</f>
        <v>2085650000</v>
      </c>
      <c r="F45" s="52"/>
    </row>
    <row r="46" spans="1:6" s="47" customFormat="1" ht="25.5">
      <c r="A46" s="43"/>
      <c r="B46" s="50" t="s">
        <v>23</v>
      </c>
      <c r="C46" s="43"/>
      <c r="D46" s="50" t="s">
        <v>123</v>
      </c>
      <c r="E46" s="45">
        <f>SUM(E47:E48)</f>
        <v>1091600000</v>
      </c>
      <c r="F46" s="46"/>
    </row>
    <row r="47" spans="1:6" s="47" customFormat="1" ht="38.25">
      <c r="A47" s="43"/>
      <c r="B47" s="43" t="s">
        <v>124</v>
      </c>
      <c r="C47" s="43"/>
      <c r="D47" s="43" t="s">
        <v>63</v>
      </c>
      <c r="E47" s="45">
        <v>0</v>
      </c>
      <c r="F47" s="46"/>
    </row>
    <row r="48" spans="1:6" s="47" customFormat="1" ht="25.5">
      <c r="A48" s="43"/>
      <c r="B48" s="43" t="s">
        <v>25</v>
      </c>
      <c r="C48" s="43"/>
      <c r="D48" s="43" t="s">
        <v>125</v>
      </c>
      <c r="E48" s="45">
        <v>1091600000</v>
      </c>
      <c r="F48" s="46"/>
    </row>
    <row r="49" spans="1:6" s="47" customFormat="1" ht="14.25" customHeight="1">
      <c r="A49" s="48"/>
      <c r="B49" s="43"/>
      <c r="C49" s="48"/>
      <c r="D49" s="48"/>
      <c r="E49" s="45"/>
      <c r="F49" s="46"/>
    </row>
    <row r="50" spans="1:6" s="36" customFormat="1" ht="43.5" customHeight="1">
      <c r="A50" s="50"/>
      <c r="B50" s="50" t="s">
        <v>27</v>
      </c>
      <c r="C50" s="51"/>
      <c r="D50" s="50"/>
      <c r="E50" s="67">
        <f>SUM(E51:E52)</f>
        <v>994050000</v>
      </c>
      <c r="F50" s="52"/>
    </row>
    <row r="51" spans="1:6" s="36" customFormat="1" ht="43.5" customHeight="1">
      <c r="A51" s="50"/>
      <c r="B51" s="43" t="s">
        <v>28</v>
      </c>
      <c r="C51" s="51"/>
      <c r="D51" s="43" t="s">
        <v>126</v>
      </c>
      <c r="E51" s="45">
        <v>713250000</v>
      </c>
      <c r="F51" s="52"/>
    </row>
    <row r="52" spans="1:6" s="36" customFormat="1" ht="43.5" customHeight="1">
      <c r="A52" s="50"/>
      <c r="B52" s="43" t="s">
        <v>34</v>
      </c>
      <c r="C52" s="51"/>
      <c r="D52" s="43" t="s">
        <v>127</v>
      </c>
      <c r="E52" s="45">
        <v>280800000</v>
      </c>
      <c r="F52" s="52"/>
    </row>
    <row r="53" spans="1:6" s="47" customFormat="1" ht="12.75">
      <c r="A53" s="43"/>
      <c r="B53" s="43"/>
      <c r="C53" s="43"/>
      <c r="D53" s="43"/>
      <c r="E53" s="45"/>
      <c r="F53" s="46"/>
    </row>
    <row r="54" spans="1:6" s="36" customFormat="1" ht="41.25" customHeight="1">
      <c r="A54" s="50">
        <v>4</v>
      </c>
      <c r="B54" s="50" t="s">
        <v>243</v>
      </c>
      <c r="C54" s="51"/>
      <c r="D54" s="50"/>
      <c r="E54" s="67">
        <f>E55</f>
        <v>0</v>
      </c>
      <c r="F54" s="52"/>
    </row>
    <row r="55" spans="1:6" s="47" customFormat="1" ht="42" customHeight="1">
      <c r="A55" s="43"/>
      <c r="B55" s="50" t="s">
        <v>244</v>
      </c>
      <c r="C55" s="50"/>
      <c r="D55" s="50"/>
      <c r="E55" s="45">
        <f>SUM(E56:E56)</f>
        <v>0</v>
      </c>
      <c r="F55" s="46"/>
    </row>
    <row r="56" spans="1:6" s="47" customFormat="1" ht="37.5" customHeight="1">
      <c r="A56" s="43"/>
      <c r="B56" s="43" t="s">
        <v>176</v>
      </c>
      <c r="C56" s="43"/>
      <c r="D56" s="43" t="s">
        <v>245</v>
      </c>
      <c r="E56" s="45">
        <v>0</v>
      </c>
      <c r="F56" s="46"/>
    </row>
    <row r="57" spans="1:6" s="47" customFormat="1" ht="12" customHeight="1">
      <c r="A57" s="43"/>
      <c r="B57" s="43"/>
      <c r="C57" s="43"/>
      <c r="D57" s="66" t="s">
        <v>128</v>
      </c>
      <c r="E57" s="45"/>
      <c r="F57" s="46"/>
    </row>
    <row r="58" spans="1:6" s="36" customFormat="1" ht="57" customHeight="1">
      <c r="A58" s="50">
        <v>5</v>
      </c>
      <c r="B58" s="50" t="s">
        <v>129</v>
      </c>
      <c r="C58" s="51"/>
      <c r="D58" s="50" t="s">
        <v>130</v>
      </c>
      <c r="E58" s="67">
        <f>E59</f>
        <v>11750000</v>
      </c>
      <c r="F58" s="52"/>
    </row>
    <row r="59" spans="1:6" s="47" customFormat="1" ht="51" customHeight="1">
      <c r="A59" s="43"/>
      <c r="B59" s="50" t="s">
        <v>39</v>
      </c>
      <c r="C59" s="43"/>
      <c r="D59" s="50" t="s">
        <v>131</v>
      </c>
      <c r="E59" s="45">
        <f>SUM(E60:E61)</f>
        <v>11750000</v>
      </c>
      <c r="F59" s="46"/>
    </row>
    <row r="60" spans="1:6" s="47" customFormat="1" ht="38.25" customHeight="1">
      <c r="A60" s="43"/>
      <c r="B60" s="43" t="s">
        <v>31</v>
      </c>
      <c r="C60" s="43"/>
      <c r="D60" s="43" t="s">
        <v>132</v>
      </c>
      <c r="E60" s="45">
        <v>3250000</v>
      </c>
      <c r="F60" s="46"/>
    </row>
    <row r="61" spans="1:6" s="47" customFormat="1" ht="45.75" customHeight="1">
      <c r="A61" s="56"/>
      <c r="B61" s="56" t="s">
        <v>33</v>
      </c>
      <c r="C61" s="56"/>
      <c r="D61" s="43" t="s">
        <v>246</v>
      </c>
      <c r="E61" s="45">
        <v>8500000</v>
      </c>
      <c r="F61" s="46"/>
    </row>
    <row r="62" spans="1:6" s="60" customFormat="1" ht="6.75" customHeight="1" thickBot="1">
      <c r="A62" s="56"/>
      <c r="B62" s="56"/>
      <c r="C62" s="56"/>
      <c r="D62" s="56"/>
      <c r="E62" s="45"/>
      <c r="F62" s="46"/>
    </row>
    <row r="63" spans="1:6" s="62" customFormat="1" ht="18" customHeight="1" thickBot="1">
      <c r="A63" s="63"/>
      <c r="B63" s="63"/>
      <c r="C63" s="63"/>
      <c r="D63" s="63"/>
      <c r="E63" s="347">
        <f>E12+E41+E45+E54+E58</f>
        <v>4120297839</v>
      </c>
      <c r="F63" s="61"/>
    </row>
    <row r="64" ht="15" thickTop="1"/>
  </sheetData>
  <sheetProtection/>
  <mergeCells count="8">
    <mergeCell ref="A2:F2"/>
    <mergeCell ref="A3:F3"/>
    <mergeCell ref="A8:A10"/>
    <mergeCell ref="B8:E8"/>
    <mergeCell ref="F8:F10"/>
    <mergeCell ref="B9:B10"/>
    <mergeCell ref="C9:C10"/>
    <mergeCell ref="D9:D10"/>
  </mergeCells>
  <printOptions/>
  <pageMargins left="0.7086614173228347" right="0.7086614173228347" top="0.5511811023622047" bottom="0.9448818897637796" header="0.31496062992125984" footer="0.31496062992125984"/>
  <pageSetup orientation="portrait" paperSize="5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85"/>
  <sheetViews>
    <sheetView zoomScalePageLayoutView="0" workbookViewId="0" topLeftCell="A1">
      <selection activeCell="A1" sqref="A1"/>
    </sheetView>
  </sheetViews>
  <sheetFormatPr defaultColWidth="8.421875" defaultRowHeight="15"/>
  <cols>
    <col min="1" max="1" width="5.140625" style="0" customWidth="1"/>
    <col min="2" max="2" width="5.00390625" style="0" customWidth="1"/>
    <col min="3" max="3" width="26.7109375" style="0" customWidth="1"/>
    <col min="4" max="4" width="10.140625" style="0" customWidth="1"/>
    <col min="5" max="5" width="11.57421875" style="0" customWidth="1"/>
    <col min="6" max="6" width="3.00390625" style="0" customWidth="1"/>
    <col min="7" max="7" width="4.421875" style="0" customWidth="1"/>
    <col min="8" max="8" width="10.8515625" style="0" customWidth="1"/>
    <col min="9" max="9" width="8.57421875" style="0" customWidth="1"/>
    <col min="10" max="10" width="5.140625" style="0" customWidth="1"/>
    <col min="11" max="14" width="8.421875" style="0" customWidth="1"/>
    <col min="15" max="15" width="11.00390625" style="0" bestFit="1" customWidth="1"/>
  </cols>
  <sheetData>
    <row r="2" spans="2:10" ht="15">
      <c r="B2" s="444" t="s">
        <v>136</v>
      </c>
      <c r="C2" s="444"/>
      <c r="D2" s="444"/>
      <c r="E2" s="444"/>
      <c r="F2" s="444"/>
      <c r="G2" s="444"/>
      <c r="H2" s="444"/>
      <c r="I2" s="444"/>
      <c r="J2" s="444"/>
    </row>
    <row r="3" spans="2:10" ht="15">
      <c r="B3" s="444"/>
      <c r="C3" s="444"/>
      <c r="D3" s="444"/>
      <c r="E3" s="444"/>
      <c r="F3" s="444"/>
      <c r="G3" s="444"/>
      <c r="H3" s="444"/>
      <c r="I3" s="444"/>
      <c r="J3" s="444"/>
    </row>
    <row r="5" spans="2:10" ht="15.75" thickBot="1">
      <c r="B5" s="445"/>
      <c r="C5" s="445"/>
      <c r="D5" s="445"/>
      <c r="E5" s="445"/>
      <c r="F5" s="445"/>
      <c r="G5" s="445"/>
      <c r="H5" s="445"/>
      <c r="I5" s="445"/>
      <c r="J5" s="445"/>
    </row>
    <row r="6" spans="2:10" ht="15">
      <c r="B6" s="491" t="s">
        <v>230</v>
      </c>
      <c r="C6" s="493" t="s">
        <v>138</v>
      </c>
      <c r="D6" s="495" t="s">
        <v>8</v>
      </c>
      <c r="E6" s="495" t="s">
        <v>139</v>
      </c>
      <c r="F6" s="497" t="s">
        <v>140</v>
      </c>
      <c r="G6" s="498"/>
      <c r="H6" s="498"/>
      <c r="I6" s="498"/>
      <c r="J6" s="499"/>
    </row>
    <row r="7" spans="2:10" ht="15">
      <c r="B7" s="492"/>
      <c r="C7" s="494"/>
      <c r="D7" s="496"/>
      <c r="E7" s="496"/>
      <c r="F7" s="500" t="s">
        <v>141</v>
      </c>
      <c r="G7" s="501"/>
      <c r="H7" s="84" t="s">
        <v>142</v>
      </c>
      <c r="I7" s="84" t="s">
        <v>143</v>
      </c>
      <c r="J7" s="322" t="s">
        <v>144</v>
      </c>
    </row>
    <row r="8" spans="2:10" ht="15.75" thickBot="1">
      <c r="B8" s="317">
        <v>1</v>
      </c>
      <c r="C8" s="319">
        <v>2</v>
      </c>
      <c r="D8" s="319">
        <v>3</v>
      </c>
      <c r="E8" s="319">
        <v>4</v>
      </c>
      <c r="F8" s="490">
        <v>5</v>
      </c>
      <c r="G8" s="466"/>
      <c r="H8" s="321">
        <v>6</v>
      </c>
      <c r="I8" s="321">
        <v>7</v>
      </c>
      <c r="J8" s="85">
        <v>8</v>
      </c>
    </row>
    <row r="9" spans="2:10" ht="31.5" customHeight="1">
      <c r="B9" s="86" t="s">
        <v>145</v>
      </c>
      <c r="C9" s="320" t="s">
        <v>43</v>
      </c>
      <c r="D9" s="87"/>
      <c r="E9" s="88">
        <f>E13+E16+E20+E23+E31+E36+E41</f>
        <v>2015647839</v>
      </c>
      <c r="F9" s="89"/>
      <c r="G9" s="90"/>
      <c r="H9" s="88">
        <f>H13+H16+H20+H23+H31+H36+H41</f>
        <v>624623041</v>
      </c>
      <c r="I9" s="91"/>
      <c r="J9" s="92"/>
    </row>
    <row r="10" spans="2:10" ht="31.5" customHeight="1" hidden="1">
      <c r="B10" s="93"/>
      <c r="C10" s="94" t="s">
        <v>40</v>
      </c>
      <c r="D10" s="95"/>
      <c r="E10" s="96">
        <f>SUM(E11)</f>
        <v>0</v>
      </c>
      <c r="F10" s="97"/>
      <c r="G10" s="98"/>
      <c r="H10" s="97"/>
      <c r="I10" s="97"/>
      <c r="J10" s="99"/>
    </row>
    <row r="11" spans="2:10" ht="31.5" customHeight="1" hidden="1">
      <c r="B11" s="100" t="s">
        <v>2</v>
      </c>
      <c r="C11" s="101" t="s">
        <v>41</v>
      </c>
      <c r="D11" s="102" t="s">
        <v>146</v>
      </c>
      <c r="E11" s="103">
        <v>0</v>
      </c>
      <c r="F11" s="104"/>
      <c r="G11" s="105"/>
      <c r="H11" s="104"/>
      <c r="I11" s="104"/>
      <c r="J11" s="106"/>
    </row>
    <row r="12" spans="2:10" ht="9" customHeight="1">
      <c r="B12" s="107"/>
      <c r="C12" s="108"/>
      <c r="D12" s="109"/>
      <c r="E12" s="110"/>
      <c r="F12" s="111"/>
      <c r="G12" s="112"/>
      <c r="H12" s="111"/>
      <c r="I12" s="111"/>
      <c r="J12" s="113"/>
    </row>
    <row r="13" spans="2:10" ht="31.5" customHeight="1" hidden="1">
      <c r="B13" s="114" t="s">
        <v>147</v>
      </c>
      <c r="C13" s="115" t="s">
        <v>148</v>
      </c>
      <c r="D13" s="116"/>
      <c r="E13" s="117">
        <f>SUM(E14:E15)</f>
        <v>0</v>
      </c>
      <c r="F13" s="118"/>
      <c r="G13" s="119"/>
      <c r="H13" s="117">
        <f>SUM(H14:H15)</f>
        <v>0</v>
      </c>
      <c r="I13" s="118"/>
      <c r="J13" s="120"/>
    </row>
    <row r="14" spans="2:10" ht="31.5" customHeight="1" hidden="1">
      <c r="B14" s="107"/>
      <c r="C14" s="108" t="s">
        <v>41</v>
      </c>
      <c r="D14" s="109" t="s">
        <v>149</v>
      </c>
      <c r="E14" s="110">
        <v>0</v>
      </c>
      <c r="F14" s="121">
        <v>8</v>
      </c>
      <c r="G14" s="122" t="s">
        <v>150</v>
      </c>
      <c r="H14" s="111">
        <v>0</v>
      </c>
      <c r="I14" s="123" t="e">
        <f>(H14/E14)*100</f>
        <v>#DIV/0!</v>
      </c>
      <c r="J14" s="113">
        <v>100</v>
      </c>
    </row>
    <row r="15" spans="2:10" ht="9" customHeight="1" hidden="1">
      <c r="B15" s="107"/>
      <c r="C15" s="108"/>
      <c r="D15" s="109"/>
      <c r="E15" s="110"/>
      <c r="F15" s="121"/>
      <c r="G15" s="122"/>
      <c r="H15" s="111"/>
      <c r="I15" s="111"/>
      <c r="J15" s="113"/>
    </row>
    <row r="16" spans="2:10" ht="31.5" customHeight="1">
      <c r="B16" s="114" t="s">
        <v>147</v>
      </c>
      <c r="C16" s="115" t="s">
        <v>42</v>
      </c>
      <c r="D16" s="116"/>
      <c r="E16" s="117">
        <f>SUM(E17:E18)</f>
        <v>1806640033</v>
      </c>
      <c r="F16" s="124"/>
      <c r="G16" s="125"/>
      <c r="H16" s="117">
        <f>SUM(H17:H18)</f>
        <v>515577918</v>
      </c>
      <c r="I16" s="118"/>
      <c r="J16" s="120"/>
    </row>
    <row r="17" spans="2:10" ht="31.5" customHeight="1">
      <c r="B17" s="100">
        <v>1</v>
      </c>
      <c r="C17" s="101" t="s">
        <v>44</v>
      </c>
      <c r="D17" s="102" t="s">
        <v>231</v>
      </c>
      <c r="E17" s="126">
        <v>1731040033</v>
      </c>
      <c r="F17" s="127">
        <v>11</v>
      </c>
      <c r="G17" s="128" t="s">
        <v>182</v>
      </c>
      <c r="H17" s="129">
        <v>485577918</v>
      </c>
      <c r="I17" s="123">
        <f>(H17/E17)*100</f>
        <v>28.051224046994644</v>
      </c>
      <c r="J17" s="130"/>
    </row>
    <row r="18" spans="2:10" ht="31.5" customHeight="1">
      <c r="B18" s="100">
        <v>2</v>
      </c>
      <c r="C18" s="101" t="s">
        <v>46</v>
      </c>
      <c r="D18" s="102" t="s">
        <v>45</v>
      </c>
      <c r="E18" s="131">
        <v>75600000</v>
      </c>
      <c r="F18" s="132">
        <v>5</v>
      </c>
      <c r="G18" s="133" t="s">
        <v>152</v>
      </c>
      <c r="H18" s="134">
        <v>30000000</v>
      </c>
      <c r="I18" s="123">
        <f>(H18/E18)*100</f>
        <v>39.682539682539684</v>
      </c>
      <c r="J18" s="130"/>
    </row>
    <row r="19" spans="2:10" ht="9" customHeight="1">
      <c r="B19" s="135"/>
      <c r="C19" s="136"/>
      <c r="D19" s="102"/>
      <c r="E19" s="137"/>
      <c r="F19" s="132"/>
      <c r="G19" s="138"/>
      <c r="H19" s="139"/>
      <c r="I19" s="139"/>
      <c r="J19" s="140"/>
    </row>
    <row r="20" spans="2:10" ht="31.5" customHeight="1" hidden="1">
      <c r="B20" s="141" t="s">
        <v>151</v>
      </c>
      <c r="C20" s="17" t="s">
        <v>47</v>
      </c>
      <c r="D20" s="15"/>
      <c r="E20" s="16">
        <f>SUM(E21:E21)</f>
        <v>0</v>
      </c>
      <c r="F20" s="142"/>
      <c r="G20" s="143"/>
      <c r="H20" s="16">
        <f>SUM(H21:H21)</f>
        <v>0</v>
      </c>
      <c r="I20" s="144"/>
      <c r="J20" s="145"/>
    </row>
    <row r="21" spans="2:12" ht="31.5" customHeight="1" hidden="1">
      <c r="B21" s="146">
        <v>1</v>
      </c>
      <c r="C21" s="136" t="s">
        <v>48</v>
      </c>
      <c r="D21" s="102" t="s">
        <v>153</v>
      </c>
      <c r="E21" s="137">
        <v>0</v>
      </c>
      <c r="F21" s="132">
        <v>67</v>
      </c>
      <c r="G21" s="138" t="s">
        <v>154</v>
      </c>
      <c r="H21" s="139">
        <v>0</v>
      </c>
      <c r="I21" s="123" t="e">
        <f>(H21/E21)*100</f>
        <v>#DIV/0!</v>
      </c>
      <c r="J21" s="140"/>
      <c r="L21" s="147"/>
    </row>
    <row r="22" spans="2:10" ht="9" customHeight="1" hidden="1">
      <c r="B22" s="135"/>
      <c r="C22" s="136"/>
      <c r="D22" s="102"/>
      <c r="E22" s="137"/>
      <c r="F22" s="132"/>
      <c r="G22" s="138"/>
      <c r="H22" s="139"/>
      <c r="I22" s="139"/>
      <c r="J22" s="140"/>
    </row>
    <row r="23" spans="2:10" ht="31.5" customHeight="1">
      <c r="B23" s="141" t="s">
        <v>151</v>
      </c>
      <c r="C23" s="17" t="s">
        <v>49</v>
      </c>
      <c r="D23" s="15"/>
      <c r="E23" s="16">
        <f>SUM(E24:E29)</f>
        <v>95087806</v>
      </c>
      <c r="F23" s="142"/>
      <c r="G23" s="143"/>
      <c r="H23" s="16">
        <f>SUM(H24:H29)</f>
        <v>58008906</v>
      </c>
      <c r="I23" s="144"/>
      <c r="J23" s="145"/>
    </row>
    <row r="24" spans="2:10" ht="31.5" customHeight="1">
      <c r="B24" s="146">
        <v>1</v>
      </c>
      <c r="C24" s="136" t="s">
        <v>11</v>
      </c>
      <c r="D24" s="102" t="s">
        <v>155</v>
      </c>
      <c r="E24" s="137">
        <v>995000</v>
      </c>
      <c r="F24" s="132">
        <v>5</v>
      </c>
      <c r="G24" s="138" t="s">
        <v>156</v>
      </c>
      <c r="H24" s="139">
        <v>995000</v>
      </c>
      <c r="I24" s="123">
        <f aca="true" t="shared" si="0" ref="I24:I29">(H24/E24)*100</f>
        <v>100</v>
      </c>
      <c r="J24" s="140"/>
    </row>
    <row r="25" spans="2:10" ht="31.5" customHeight="1">
      <c r="B25" s="146">
        <v>2</v>
      </c>
      <c r="C25" s="136" t="s">
        <v>50</v>
      </c>
      <c r="D25" s="102" t="s">
        <v>155</v>
      </c>
      <c r="E25" s="137">
        <v>20148906</v>
      </c>
      <c r="F25" s="132">
        <v>5</v>
      </c>
      <c r="G25" s="138" t="s">
        <v>156</v>
      </c>
      <c r="H25" s="139">
        <v>20148906</v>
      </c>
      <c r="I25" s="123">
        <f t="shared" si="0"/>
        <v>100</v>
      </c>
      <c r="J25" s="140"/>
    </row>
    <row r="26" spans="2:10" ht="31.5" customHeight="1">
      <c r="B26" s="146">
        <v>3</v>
      </c>
      <c r="C26" s="136" t="s">
        <v>51</v>
      </c>
      <c r="D26" s="102" t="s">
        <v>155</v>
      </c>
      <c r="E26" s="137">
        <v>2640000</v>
      </c>
      <c r="F26" s="132">
        <v>5</v>
      </c>
      <c r="G26" s="138" t="s">
        <v>156</v>
      </c>
      <c r="H26" s="139">
        <v>1000000</v>
      </c>
      <c r="I26" s="123">
        <f t="shared" si="0"/>
        <v>37.878787878787875</v>
      </c>
      <c r="J26" s="140"/>
    </row>
    <row r="27" spans="2:10" ht="31.5" customHeight="1">
      <c r="B27" s="146">
        <v>4</v>
      </c>
      <c r="C27" s="136" t="s">
        <v>6</v>
      </c>
      <c r="D27" s="102" t="s">
        <v>155</v>
      </c>
      <c r="E27" s="137">
        <v>900000</v>
      </c>
      <c r="F27" s="132">
        <v>5</v>
      </c>
      <c r="G27" s="138" t="s">
        <v>156</v>
      </c>
      <c r="H27" s="139">
        <v>900000</v>
      </c>
      <c r="I27" s="123">
        <f t="shared" si="0"/>
        <v>100</v>
      </c>
      <c r="J27" s="140"/>
    </row>
    <row r="28" spans="2:10" ht="31.5" customHeight="1">
      <c r="B28" s="146">
        <v>5</v>
      </c>
      <c r="C28" s="136" t="s">
        <v>12</v>
      </c>
      <c r="D28" s="102" t="s">
        <v>155</v>
      </c>
      <c r="E28" s="137">
        <v>1500000</v>
      </c>
      <c r="F28" s="132">
        <v>5</v>
      </c>
      <c r="G28" s="138" t="s">
        <v>156</v>
      </c>
      <c r="H28" s="139">
        <v>460000</v>
      </c>
      <c r="I28" s="123">
        <f t="shared" si="0"/>
        <v>30.666666666666664</v>
      </c>
      <c r="J28" s="140"/>
    </row>
    <row r="29" spans="2:10" ht="31.5" customHeight="1">
      <c r="B29" s="146">
        <v>6</v>
      </c>
      <c r="C29" s="136" t="s">
        <v>52</v>
      </c>
      <c r="D29" s="102" t="s">
        <v>157</v>
      </c>
      <c r="E29" s="137">
        <v>68903900</v>
      </c>
      <c r="F29" s="132">
        <v>5</v>
      </c>
      <c r="G29" s="138" t="s">
        <v>156</v>
      </c>
      <c r="H29" s="139">
        <v>34505000</v>
      </c>
      <c r="I29" s="123">
        <f t="shared" si="0"/>
        <v>50.07699128786614</v>
      </c>
      <c r="J29" s="140"/>
    </row>
    <row r="30" spans="2:10" ht="8.25" customHeight="1">
      <c r="B30" s="146"/>
      <c r="C30" s="136"/>
      <c r="D30" s="102"/>
      <c r="E30" s="137"/>
      <c r="F30" s="132"/>
      <c r="G30" s="138"/>
      <c r="H30" s="139"/>
      <c r="I30" s="139"/>
      <c r="J30" s="140"/>
    </row>
    <row r="31" spans="2:10" ht="31.5" customHeight="1" hidden="1">
      <c r="B31" s="141" t="s">
        <v>158</v>
      </c>
      <c r="C31" s="17" t="s">
        <v>53</v>
      </c>
      <c r="D31" s="15"/>
      <c r="E31" s="16">
        <f>SUM(E32:E34)</f>
        <v>0</v>
      </c>
      <c r="F31" s="142"/>
      <c r="G31" s="143"/>
      <c r="H31" s="16">
        <f>SUM(H32:H34)</f>
        <v>0</v>
      </c>
      <c r="I31" s="144"/>
      <c r="J31" s="145"/>
    </row>
    <row r="32" spans="2:10" ht="8.25" customHeight="1" hidden="1">
      <c r="B32" s="146"/>
      <c r="C32" s="136"/>
      <c r="D32" s="148"/>
      <c r="E32" s="137"/>
      <c r="F32" s="132"/>
      <c r="G32" s="149"/>
      <c r="H32" s="139"/>
      <c r="I32" s="139"/>
      <c r="J32" s="140"/>
    </row>
    <row r="33" spans="2:10" ht="31.5" customHeight="1" hidden="1">
      <c r="B33" s="146">
        <v>1</v>
      </c>
      <c r="C33" s="136" t="s">
        <v>159</v>
      </c>
      <c r="D33" s="102" t="s">
        <v>160</v>
      </c>
      <c r="E33" s="137">
        <v>0</v>
      </c>
      <c r="F33" s="132">
        <v>61</v>
      </c>
      <c r="G33" s="138" t="s">
        <v>161</v>
      </c>
      <c r="H33" s="139">
        <v>0</v>
      </c>
      <c r="I33" s="123" t="e">
        <f>(H33/E33)*100</f>
        <v>#DIV/0!</v>
      </c>
      <c r="J33" s="140"/>
    </row>
    <row r="34" spans="2:10" ht="8.25" customHeight="1" hidden="1">
      <c r="B34" s="146"/>
      <c r="C34" s="136"/>
      <c r="D34" s="150"/>
      <c r="E34" s="137"/>
      <c r="F34" s="151"/>
      <c r="G34" s="152"/>
      <c r="H34" s="139"/>
      <c r="I34" s="139"/>
      <c r="J34" s="140"/>
    </row>
    <row r="35" spans="2:10" ht="8.25" customHeight="1">
      <c r="B35" s="135"/>
      <c r="C35" s="136"/>
      <c r="D35" s="102"/>
      <c r="E35" s="137"/>
      <c r="F35" s="132"/>
      <c r="G35" s="138"/>
      <c r="H35" s="139"/>
      <c r="I35" s="139"/>
      <c r="J35" s="140"/>
    </row>
    <row r="36" spans="2:10" ht="31.5" customHeight="1">
      <c r="B36" s="141" t="s">
        <v>162</v>
      </c>
      <c r="C36" s="17" t="s">
        <v>54</v>
      </c>
      <c r="D36" s="15"/>
      <c r="E36" s="16">
        <f>SUM(E37:E39)</f>
        <v>96400000</v>
      </c>
      <c r="F36" s="142"/>
      <c r="G36" s="143"/>
      <c r="H36" s="16">
        <f>SUM(H37:H39)</f>
        <v>35450417</v>
      </c>
      <c r="I36" s="144"/>
      <c r="J36" s="145"/>
    </row>
    <row r="37" spans="2:10" ht="31.5" customHeight="1">
      <c r="B37" s="146">
        <v>1</v>
      </c>
      <c r="C37" s="136" t="s">
        <v>9</v>
      </c>
      <c r="D37" s="102" t="s">
        <v>155</v>
      </c>
      <c r="E37" s="137">
        <v>700000</v>
      </c>
      <c r="F37" s="132">
        <v>5</v>
      </c>
      <c r="G37" s="138" t="s">
        <v>156</v>
      </c>
      <c r="H37" s="139">
        <v>220000</v>
      </c>
      <c r="I37" s="123">
        <f>(H37/E37)*100</f>
        <v>31.428571428571427</v>
      </c>
      <c r="J37" s="140"/>
    </row>
    <row r="38" spans="2:10" ht="31.5" customHeight="1">
      <c r="B38" s="146">
        <v>2</v>
      </c>
      <c r="C38" s="136" t="s">
        <v>55</v>
      </c>
      <c r="D38" s="102" t="s">
        <v>155</v>
      </c>
      <c r="E38" s="137">
        <v>17700000</v>
      </c>
      <c r="F38" s="132">
        <v>5</v>
      </c>
      <c r="G38" s="138" t="s">
        <v>156</v>
      </c>
      <c r="H38" s="139">
        <v>5230417</v>
      </c>
      <c r="I38" s="123">
        <f>(H38/E38)*100</f>
        <v>29.550378531073445</v>
      </c>
      <c r="J38" s="140"/>
    </row>
    <row r="39" spans="2:10" ht="31.5" customHeight="1">
      <c r="B39" s="146">
        <v>3</v>
      </c>
      <c r="C39" s="136" t="s">
        <v>56</v>
      </c>
      <c r="D39" s="102" t="s">
        <v>155</v>
      </c>
      <c r="E39" s="137">
        <v>78000000</v>
      </c>
      <c r="F39" s="132">
        <v>5</v>
      </c>
      <c r="G39" s="138" t="s">
        <v>156</v>
      </c>
      <c r="H39" s="139">
        <v>30000000</v>
      </c>
      <c r="I39" s="123">
        <f>(H39/E39)*100</f>
        <v>38.46153846153847</v>
      </c>
      <c r="J39" s="140"/>
    </row>
    <row r="40" spans="2:10" ht="9" customHeight="1">
      <c r="B40" s="146"/>
      <c r="C40" s="136"/>
      <c r="D40" s="102"/>
      <c r="E40" s="137"/>
      <c r="F40" s="132"/>
      <c r="G40" s="138"/>
      <c r="H40" s="139"/>
      <c r="I40" s="139"/>
      <c r="J40" s="140"/>
    </row>
    <row r="41" spans="2:10" ht="31.5" customHeight="1">
      <c r="B41" s="141" t="s">
        <v>163</v>
      </c>
      <c r="C41" s="17" t="s">
        <v>57</v>
      </c>
      <c r="D41" s="15"/>
      <c r="E41" s="16">
        <f>SUM(E42:E44)</f>
        <v>17520000</v>
      </c>
      <c r="F41" s="142"/>
      <c r="G41" s="143"/>
      <c r="H41" s="16">
        <f>SUM(H42:H44)</f>
        <v>15585800</v>
      </c>
      <c r="I41" s="144"/>
      <c r="J41" s="145"/>
    </row>
    <row r="42" spans="2:10" ht="31.5" customHeight="1">
      <c r="B42" s="146">
        <v>1</v>
      </c>
      <c r="C42" s="14" t="s">
        <v>58</v>
      </c>
      <c r="D42" s="102" t="s">
        <v>232</v>
      </c>
      <c r="E42" s="137">
        <v>10800000</v>
      </c>
      <c r="F42" s="132">
        <v>7</v>
      </c>
      <c r="G42" s="138" t="s">
        <v>161</v>
      </c>
      <c r="H42" s="139">
        <v>8865800</v>
      </c>
      <c r="I42" s="123">
        <f>(H42/E42)*100</f>
        <v>82.09074074074074</v>
      </c>
      <c r="J42" s="140"/>
    </row>
    <row r="43" spans="2:10" ht="31.5" customHeight="1">
      <c r="B43" s="146">
        <v>2</v>
      </c>
      <c r="C43" s="101" t="s">
        <v>59</v>
      </c>
      <c r="D43" s="102" t="s">
        <v>36</v>
      </c>
      <c r="E43" s="137">
        <v>2190000</v>
      </c>
      <c r="F43" s="132">
        <v>2</v>
      </c>
      <c r="G43" s="138" t="s">
        <v>161</v>
      </c>
      <c r="H43" s="139">
        <v>2190000</v>
      </c>
      <c r="I43" s="123">
        <f>(H43/E43)*100</f>
        <v>100</v>
      </c>
      <c r="J43" s="140"/>
    </row>
    <row r="44" spans="2:10" ht="31.5" customHeight="1">
      <c r="B44" s="146">
        <v>3</v>
      </c>
      <c r="C44" s="136" t="s">
        <v>60</v>
      </c>
      <c r="D44" s="102" t="s">
        <v>233</v>
      </c>
      <c r="E44" s="137">
        <v>4530000</v>
      </c>
      <c r="F44" s="132">
        <v>2</v>
      </c>
      <c r="G44" s="138" t="s">
        <v>161</v>
      </c>
      <c r="H44" s="139">
        <v>4530000</v>
      </c>
      <c r="I44" s="123">
        <f>(H44/E44)*100</f>
        <v>100</v>
      </c>
      <c r="J44" s="140"/>
    </row>
    <row r="45" spans="2:10" ht="9" customHeight="1">
      <c r="B45" s="135"/>
      <c r="C45" s="136"/>
      <c r="D45" s="102"/>
      <c r="E45" s="137"/>
      <c r="F45" s="132"/>
      <c r="G45" s="138"/>
      <c r="H45" s="139"/>
      <c r="I45" s="139"/>
      <c r="J45" s="140"/>
    </row>
    <row r="46" spans="2:10" ht="31.5" customHeight="1">
      <c r="B46" s="153" t="s">
        <v>164</v>
      </c>
      <c r="C46" s="316" t="s">
        <v>19</v>
      </c>
      <c r="D46" s="154"/>
      <c r="E46" s="155">
        <f>E47+E49</f>
        <v>7250000</v>
      </c>
      <c r="F46" s="156"/>
      <c r="G46" s="157"/>
      <c r="H46" s="155">
        <f>H47+H49</f>
        <v>3000000</v>
      </c>
      <c r="I46" s="158"/>
      <c r="J46" s="159"/>
    </row>
    <row r="47" spans="2:10" ht="31.5" customHeight="1">
      <c r="B47" s="160" t="s">
        <v>147</v>
      </c>
      <c r="C47" s="17" t="s">
        <v>62</v>
      </c>
      <c r="D47" s="161"/>
      <c r="E47" s="162">
        <f>SUM(E48:E48)</f>
        <v>0</v>
      </c>
      <c r="F47" s="163"/>
      <c r="G47" s="164"/>
      <c r="H47" s="162">
        <f>SUM(H48:H48)</f>
        <v>0</v>
      </c>
      <c r="I47" s="165"/>
      <c r="J47" s="166"/>
    </row>
    <row r="48" spans="2:10" ht="39" customHeight="1">
      <c r="B48" s="135">
        <v>1</v>
      </c>
      <c r="C48" s="136" t="s">
        <v>185</v>
      </c>
      <c r="D48" s="102" t="s">
        <v>186</v>
      </c>
      <c r="E48" s="167">
        <v>0</v>
      </c>
      <c r="F48" s="132">
        <v>3</v>
      </c>
      <c r="G48" s="138" t="s">
        <v>169</v>
      </c>
      <c r="H48" s="168">
        <v>0</v>
      </c>
      <c r="I48" s="123" t="e">
        <f>(H48/E48)*100</f>
        <v>#DIV/0!</v>
      </c>
      <c r="J48" s="140"/>
    </row>
    <row r="49" spans="2:10" ht="31.5" customHeight="1">
      <c r="B49" s="160" t="s">
        <v>151</v>
      </c>
      <c r="C49" s="17" t="s">
        <v>20</v>
      </c>
      <c r="D49" s="161"/>
      <c r="E49" s="162">
        <f>SUM(E50:E50)</f>
        <v>7250000</v>
      </c>
      <c r="F49" s="163"/>
      <c r="G49" s="164"/>
      <c r="H49" s="162">
        <f>SUM(H50:H50)</f>
        <v>3000000</v>
      </c>
      <c r="I49" s="165"/>
      <c r="J49" s="166"/>
    </row>
    <row r="50" spans="2:10" ht="31.5" customHeight="1">
      <c r="B50" s="135">
        <v>1</v>
      </c>
      <c r="C50" s="136" t="s">
        <v>165</v>
      </c>
      <c r="D50" s="102" t="s">
        <v>155</v>
      </c>
      <c r="E50" s="167">
        <v>7250000</v>
      </c>
      <c r="F50" s="132">
        <v>5</v>
      </c>
      <c r="G50" s="138" t="s">
        <v>156</v>
      </c>
      <c r="H50" s="168">
        <v>3000000</v>
      </c>
      <c r="I50" s="123">
        <f>(H50/E50)*100</f>
        <v>41.37931034482759</v>
      </c>
      <c r="J50" s="140"/>
    </row>
    <row r="51" spans="2:10" ht="11.25" customHeight="1">
      <c r="B51" s="135"/>
      <c r="C51" s="136"/>
      <c r="D51" s="136"/>
      <c r="E51" s="137"/>
      <c r="F51" s="169"/>
      <c r="G51" s="170"/>
      <c r="H51" s="139"/>
      <c r="I51" s="139"/>
      <c r="J51" s="140"/>
    </row>
    <row r="52" spans="2:10" ht="31.5" customHeight="1">
      <c r="B52" s="171" t="s">
        <v>166</v>
      </c>
      <c r="C52" s="316" t="s">
        <v>22</v>
      </c>
      <c r="D52" s="172"/>
      <c r="E52" s="173">
        <f>E53+E63</f>
        <v>2085650000</v>
      </c>
      <c r="F52" s="174"/>
      <c r="G52" s="175"/>
      <c r="H52" s="173">
        <f>H53+H63</f>
        <v>606400000</v>
      </c>
      <c r="I52" s="176"/>
      <c r="J52" s="177"/>
    </row>
    <row r="53" spans="2:10" ht="31.5" customHeight="1">
      <c r="B53" s="178" t="s">
        <v>147</v>
      </c>
      <c r="C53" s="179" t="s">
        <v>23</v>
      </c>
      <c r="D53" s="161"/>
      <c r="E53" s="19">
        <f>SUM(E54:E61)</f>
        <v>1091600000</v>
      </c>
      <c r="F53" s="163"/>
      <c r="G53" s="164"/>
      <c r="H53" s="19">
        <f>SUM(H54:H61)</f>
        <v>157900000</v>
      </c>
      <c r="I53" s="180"/>
      <c r="J53" s="166"/>
    </row>
    <row r="54" spans="2:10" ht="37.5" customHeight="1">
      <c r="B54" s="181">
        <v>1</v>
      </c>
      <c r="C54" s="182" t="s">
        <v>24</v>
      </c>
      <c r="D54" s="102" t="s">
        <v>167</v>
      </c>
      <c r="E54" s="183">
        <v>0</v>
      </c>
      <c r="F54" s="132">
        <v>10</v>
      </c>
      <c r="G54" s="138" t="s">
        <v>168</v>
      </c>
      <c r="H54" s="184">
        <v>0</v>
      </c>
      <c r="I54" s="123" t="e">
        <f>(H54/E54)*100</f>
        <v>#DIV/0!</v>
      </c>
      <c r="J54" s="140"/>
    </row>
    <row r="55" spans="2:10" ht="31.5" customHeight="1">
      <c r="B55" s="181">
        <v>2</v>
      </c>
      <c r="C55" s="182" t="s">
        <v>25</v>
      </c>
      <c r="D55" s="102" t="s">
        <v>183</v>
      </c>
      <c r="E55" s="183">
        <v>1091600000</v>
      </c>
      <c r="F55" s="132">
        <v>8</v>
      </c>
      <c r="G55" s="138" t="s">
        <v>184</v>
      </c>
      <c r="H55" s="184">
        <v>157900000</v>
      </c>
      <c r="I55" s="123">
        <f>(H55/E55)*100</f>
        <v>14.46500549651887</v>
      </c>
      <c r="J55" s="140"/>
    </row>
    <row r="56" spans="2:10" ht="31.5" customHeight="1" hidden="1">
      <c r="B56" s="181"/>
      <c r="C56" s="182"/>
      <c r="D56" s="102"/>
      <c r="E56" s="185">
        <v>0</v>
      </c>
      <c r="F56" s="132"/>
      <c r="G56" s="138"/>
      <c r="H56" s="186"/>
      <c r="I56" s="186"/>
      <c r="J56" s="140"/>
    </row>
    <row r="57" spans="2:13" ht="31.5" customHeight="1" hidden="1">
      <c r="B57" s="181"/>
      <c r="C57" s="182"/>
      <c r="D57" s="102"/>
      <c r="E57" s="185">
        <v>0</v>
      </c>
      <c r="F57" s="132"/>
      <c r="G57" s="138"/>
      <c r="H57" s="186"/>
      <c r="I57" s="186"/>
      <c r="J57" s="140"/>
      <c r="M57" s="8"/>
    </row>
    <row r="58" spans="2:13" ht="31.5" customHeight="1" hidden="1">
      <c r="B58" s="181"/>
      <c r="C58" s="182"/>
      <c r="D58" s="102"/>
      <c r="E58" s="185">
        <v>0</v>
      </c>
      <c r="F58" s="132"/>
      <c r="G58" s="138"/>
      <c r="H58" s="186"/>
      <c r="I58" s="186"/>
      <c r="J58" s="140"/>
      <c r="M58" s="8"/>
    </row>
    <row r="59" spans="2:13" ht="31.5" customHeight="1" hidden="1">
      <c r="B59" s="181"/>
      <c r="C59" s="182"/>
      <c r="D59" s="102"/>
      <c r="E59" s="185">
        <v>0</v>
      </c>
      <c r="F59" s="132"/>
      <c r="G59" s="138"/>
      <c r="H59" s="186"/>
      <c r="I59" s="186"/>
      <c r="J59" s="140"/>
      <c r="M59" s="8"/>
    </row>
    <row r="60" spans="2:13" ht="31.5" customHeight="1" hidden="1">
      <c r="B60" s="181"/>
      <c r="C60" s="182"/>
      <c r="D60" s="102"/>
      <c r="E60" s="185">
        <v>0</v>
      </c>
      <c r="F60" s="132"/>
      <c r="G60" s="138"/>
      <c r="H60" s="186"/>
      <c r="I60" s="186"/>
      <c r="J60" s="140"/>
      <c r="M60" s="8"/>
    </row>
    <row r="61" spans="2:13" ht="31.5" customHeight="1" hidden="1">
      <c r="B61" s="181"/>
      <c r="C61" s="182"/>
      <c r="D61" s="102"/>
      <c r="E61" s="185">
        <v>0</v>
      </c>
      <c r="F61" s="132"/>
      <c r="G61" s="138"/>
      <c r="H61" s="186"/>
      <c r="I61" s="186"/>
      <c r="J61" s="140"/>
      <c r="M61" s="8"/>
    </row>
    <row r="62" spans="2:10" ht="9" customHeight="1">
      <c r="B62" s="181"/>
      <c r="C62" s="182"/>
      <c r="D62" s="102"/>
      <c r="E62" s="183"/>
      <c r="F62" s="132"/>
      <c r="G62" s="138"/>
      <c r="H62" s="184"/>
      <c r="I62" s="184"/>
      <c r="J62" s="140"/>
    </row>
    <row r="63" spans="2:10" ht="31.5" customHeight="1">
      <c r="B63" s="178" t="s">
        <v>151</v>
      </c>
      <c r="C63" s="179" t="s">
        <v>27</v>
      </c>
      <c r="D63" s="15"/>
      <c r="E63" s="19">
        <f>SUM(E64:E65)</f>
        <v>994050000</v>
      </c>
      <c r="F63" s="142"/>
      <c r="G63" s="143"/>
      <c r="H63" s="19">
        <f>SUM(H64:H65)</f>
        <v>448500000</v>
      </c>
      <c r="I63" s="180"/>
      <c r="J63" s="145"/>
    </row>
    <row r="64" spans="2:10" ht="31.5" customHeight="1">
      <c r="B64" s="146">
        <v>1</v>
      </c>
      <c r="C64" s="182" t="s">
        <v>28</v>
      </c>
      <c r="D64" s="187" t="s">
        <v>37</v>
      </c>
      <c r="E64" s="183">
        <v>713250000</v>
      </c>
      <c r="F64" s="169">
        <v>2</v>
      </c>
      <c r="G64" s="170" t="s">
        <v>169</v>
      </c>
      <c r="H64" s="184">
        <v>354900000</v>
      </c>
      <c r="I64" s="123">
        <f>(H64/E64)*100</f>
        <v>49.758149316508934</v>
      </c>
      <c r="J64" s="140"/>
    </row>
    <row r="65" spans="2:10" ht="31.5" customHeight="1">
      <c r="B65" s="181">
        <v>2</v>
      </c>
      <c r="C65" s="136" t="s">
        <v>34</v>
      </c>
      <c r="D65" s="188" t="s">
        <v>234</v>
      </c>
      <c r="E65" s="183">
        <v>280800000</v>
      </c>
      <c r="F65" s="189">
        <v>39</v>
      </c>
      <c r="G65" s="190" t="s">
        <v>170</v>
      </c>
      <c r="H65" s="184">
        <v>93600000</v>
      </c>
      <c r="I65" s="123">
        <f>(H65/E65)*100</f>
        <v>33.33333333333333</v>
      </c>
      <c r="J65" s="140"/>
    </row>
    <row r="66" spans="2:10" ht="9" customHeight="1">
      <c r="B66" s="181"/>
      <c r="C66" s="136"/>
      <c r="D66" s="191"/>
      <c r="E66" s="183"/>
      <c r="F66" s="192"/>
      <c r="G66" s="193"/>
      <c r="H66" s="184"/>
      <c r="I66" s="184"/>
      <c r="J66" s="140"/>
    </row>
    <row r="67" spans="2:10" ht="31.5" customHeight="1" hidden="1">
      <c r="B67" s="153"/>
      <c r="C67" s="316" t="s">
        <v>64</v>
      </c>
      <c r="D67" s="154"/>
      <c r="E67" s="194">
        <f>E68</f>
        <v>0</v>
      </c>
      <c r="F67" s="156"/>
      <c r="G67" s="157"/>
      <c r="H67" s="195"/>
      <c r="I67" s="195"/>
      <c r="J67" s="159"/>
    </row>
    <row r="68" spans="2:10" ht="31.5" customHeight="1" hidden="1">
      <c r="B68" s="178"/>
      <c r="C68" s="18" t="s">
        <v>171</v>
      </c>
      <c r="D68" s="196"/>
      <c r="E68" s="197">
        <f>E69</f>
        <v>0</v>
      </c>
      <c r="F68" s="198"/>
      <c r="G68" s="199"/>
      <c r="H68" s="200"/>
      <c r="I68" s="200"/>
      <c r="J68" s="166"/>
    </row>
    <row r="69" spans="2:10" ht="48.75" customHeight="1" hidden="1">
      <c r="B69" s="201" t="s">
        <v>3</v>
      </c>
      <c r="C69" s="136" t="s">
        <v>172</v>
      </c>
      <c r="D69" s="191"/>
      <c r="E69" s="185">
        <v>0</v>
      </c>
      <c r="F69" s="192"/>
      <c r="G69" s="193"/>
      <c r="H69" s="186"/>
      <c r="I69" s="186"/>
      <c r="J69" s="140"/>
    </row>
    <row r="70" spans="2:10" ht="31.5" customHeight="1" hidden="1">
      <c r="B70" s="171" t="s">
        <v>173</v>
      </c>
      <c r="C70" s="316" t="s">
        <v>174</v>
      </c>
      <c r="D70" s="202"/>
      <c r="E70" s="173">
        <f>E71</f>
        <v>0</v>
      </c>
      <c r="F70" s="203"/>
      <c r="G70" s="204"/>
      <c r="H70" s="173">
        <f>H71</f>
        <v>0</v>
      </c>
      <c r="I70" s="176"/>
      <c r="J70" s="159"/>
    </row>
    <row r="71" spans="2:10" ht="31.5" customHeight="1" hidden="1">
      <c r="B71" s="141" t="s">
        <v>147</v>
      </c>
      <c r="C71" s="17" t="s">
        <v>175</v>
      </c>
      <c r="D71" s="20"/>
      <c r="E71" s="19">
        <f>SUM(E72)</f>
        <v>0</v>
      </c>
      <c r="F71" s="205"/>
      <c r="G71" s="206"/>
      <c r="H71" s="19">
        <f>SUM(H72)</f>
        <v>0</v>
      </c>
      <c r="I71" s="180"/>
      <c r="J71" s="145"/>
    </row>
    <row r="72" spans="2:10" ht="31.5" customHeight="1" hidden="1">
      <c r="B72" s="146">
        <v>1</v>
      </c>
      <c r="C72" s="136" t="s">
        <v>176</v>
      </c>
      <c r="D72" s="191" t="s">
        <v>38</v>
      </c>
      <c r="E72" s="183">
        <v>0</v>
      </c>
      <c r="F72" s="192">
        <v>1</v>
      </c>
      <c r="G72" s="193" t="s">
        <v>169</v>
      </c>
      <c r="H72" s="183">
        <v>0</v>
      </c>
      <c r="I72" s="123" t="e">
        <f>(H72/E72)*100</f>
        <v>#DIV/0!</v>
      </c>
      <c r="J72" s="140"/>
    </row>
    <row r="73" spans="2:10" ht="9" customHeight="1">
      <c r="B73" s="181"/>
      <c r="C73" s="136"/>
      <c r="D73" s="191"/>
      <c r="E73" s="207"/>
      <c r="F73" s="192"/>
      <c r="G73" s="193"/>
      <c r="H73" s="208"/>
      <c r="I73" s="208"/>
      <c r="J73" s="140"/>
    </row>
    <row r="74" spans="2:10" ht="31.5" customHeight="1">
      <c r="B74" s="171" t="s">
        <v>177</v>
      </c>
      <c r="C74" s="316" t="s">
        <v>30</v>
      </c>
      <c r="D74" s="154"/>
      <c r="E74" s="173">
        <f>E75</f>
        <v>11750000</v>
      </c>
      <c r="F74" s="156"/>
      <c r="G74" s="157"/>
      <c r="H74" s="173">
        <f>H75</f>
        <v>8500000</v>
      </c>
      <c r="I74" s="176"/>
      <c r="J74" s="159"/>
    </row>
    <row r="75" spans="2:10" ht="31.5" customHeight="1">
      <c r="B75" s="141" t="s">
        <v>147</v>
      </c>
      <c r="C75" s="17" t="s">
        <v>39</v>
      </c>
      <c r="D75" s="15"/>
      <c r="E75" s="19">
        <f>SUM(E76:E80)</f>
        <v>11750000</v>
      </c>
      <c r="F75" s="209"/>
      <c r="G75" s="143"/>
      <c r="H75" s="19">
        <f>SUM(H76:H80)</f>
        <v>8500000</v>
      </c>
      <c r="I75" s="180"/>
      <c r="J75" s="145"/>
    </row>
    <row r="76" spans="2:10" ht="31.5" customHeight="1">
      <c r="B76" s="146">
        <v>1</v>
      </c>
      <c r="C76" s="136" t="s">
        <v>31</v>
      </c>
      <c r="D76" s="150" t="s">
        <v>61</v>
      </c>
      <c r="E76" s="185">
        <v>3250000</v>
      </c>
      <c r="F76" s="151">
        <v>9</v>
      </c>
      <c r="G76" s="210" t="s">
        <v>178</v>
      </c>
      <c r="H76" s="186">
        <v>0</v>
      </c>
      <c r="I76" s="123">
        <f>(H76/E76)*100</f>
        <v>0</v>
      </c>
      <c r="J76" s="140"/>
    </row>
    <row r="77" spans="2:10" ht="31.5" customHeight="1" hidden="1">
      <c r="B77" s="146">
        <v>2</v>
      </c>
      <c r="C77" s="136" t="s">
        <v>33</v>
      </c>
      <c r="D77" s="150" t="s">
        <v>77</v>
      </c>
      <c r="E77" s="185">
        <v>0</v>
      </c>
      <c r="F77" s="151">
        <v>11</v>
      </c>
      <c r="G77" s="210" t="s">
        <v>169</v>
      </c>
      <c r="H77" s="186">
        <v>0</v>
      </c>
      <c r="I77" s="123" t="e">
        <f>(H77/E77)*100</f>
        <v>#DIV/0!</v>
      </c>
      <c r="J77" s="140">
        <v>100</v>
      </c>
    </row>
    <row r="78" spans="2:10" ht="31.5" customHeight="1" hidden="1">
      <c r="B78" s="146">
        <v>13</v>
      </c>
      <c r="C78" s="211" t="s">
        <v>179</v>
      </c>
      <c r="D78" s="150">
        <v>0</v>
      </c>
      <c r="E78" s="185">
        <v>0</v>
      </c>
      <c r="F78" s="186"/>
      <c r="G78" s="212"/>
      <c r="H78" s="186"/>
      <c r="I78" s="123" t="e">
        <f>(H78/E78)*100</f>
        <v>#DIV/0!</v>
      </c>
      <c r="J78" s="213"/>
    </row>
    <row r="79" spans="2:10" ht="31.5" customHeight="1" hidden="1">
      <c r="B79" s="146">
        <v>13</v>
      </c>
      <c r="C79" s="13" t="s">
        <v>180</v>
      </c>
      <c r="D79" s="150">
        <v>0</v>
      </c>
      <c r="E79" s="185">
        <v>0</v>
      </c>
      <c r="F79" s="186"/>
      <c r="G79" s="212"/>
      <c r="H79" s="186"/>
      <c r="I79" s="123" t="e">
        <f>(H79/E79)*100</f>
        <v>#DIV/0!</v>
      </c>
      <c r="J79" s="213"/>
    </row>
    <row r="80" spans="2:10" ht="31.5" customHeight="1">
      <c r="B80" s="323">
        <v>2</v>
      </c>
      <c r="C80" s="13" t="s">
        <v>33</v>
      </c>
      <c r="D80" s="334" t="s">
        <v>186</v>
      </c>
      <c r="E80" s="335">
        <v>8500000</v>
      </c>
      <c r="F80" s="336">
        <v>3</v>
      </c>
      <c r="G80" s="337" t="s">
        <v>184</v>
      </c>
      <c r="H80" s="336">
        <v>8500000</v>
      </c>
      <c r="I80" s="123">
        <f>(H80/E80)*100</f>
        <v>100</v>
      </c>
      <c r="J80" s="338"/>
    </row>
    <row r="81" spans="2:13" ht="15.75" thickBot="1">
      <c r="B81" s="214"/>
      <c r="C81" s="215"/>
      <c r="D81" s="216"/>
      <c r="E81" s="217"/>
      <c r="F81" s="218"/>
      <c r="G81" s="219"/>
      <c r="H81" s="218"/>
      <c r="I81" s="218"/>
      <c r="J81" s="220"/>
      <c r="M81" s="6"/>
    </row>
    <row r="82" spans="2:13" s="3" customFormat="1" ht="12.75" thickBot="1" thickTop="1">
      <c r="B82" s="472"/>
      <c r="C82" s="473"/>
      <c r="D82" s="2"/>
      <c r="E82" s="4">
        <f>E74+E70+E52+E46+E9</f>
        <v>4120297839</v>
      </c>
      <c r="F82" s="221"/>
      <c r="G82" s="222"/>
      <c r="H82" s="4">
        <f>H74+H70+H52+H46+H9</f>
        <v>1242523041</v>
      </c>
      <c r="I82" s="223">
        <f>(H82/E82)*100</f>
        <v>30.15614621931218</v>
      </c>
      <c r="J82" s="224"/>
      <c r="M82" s="7"/>
    </row>
    <row r="83" spans="4:9" ht="15">
      <c r="D83" s="489"/>
      <c r="E83" s="489"/>
      <c r="F83" s="315"/>
      <c r="G83" s="315"/>
      <c r="H83" s="315"/>
      <c r="I83" s="315"/>
    </row>
    <row r="84" ht="15">
      <c r="M84" s="8"/>
    </row>
    <row r="85" spans="5:9" ht="15">
      <c r="E85" s="9"/>
      <c r="F85" s="9"/>
      <c r="G85" s="9"/>
      <c r="H85" s="9"/>
      <c r="I85" s="9"/>
    </row>
  </sheetData>
  <sheetProtection/>
  <mergeCells count="12">
    <mergeCell ref="F6:J6"/>
    <mergeCell ref="F7:G7"/>
    <mergeCell ref="B82:C82"/>
    <mergeCell ref="D83:E83"/>
    <mergeCell ref="F8:G8"/>
    <mergeCell ref="B2:J2"/>
    <mergeCell ref="B3:J3"/>
    <mergeCell ref="B5:J5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85"/>
  <sheetViews>
    <sheetView zoomScalePageLayoutView="0" workbookViewId="0" topLeftCell="A62">
      <selection activeCell="A51" sqref="A1:IV16384"/>
    </sheetView>
  </sheetViews>
  <sheetFormatPr defaultColWidth="8.421875" defaultRowHeight="15"/>
  <cols>
    <col min="1" max="1" width="5.140625" style="0" customWidth="1"/>
    <col min="2" max="2" width="5.00390625" style="0" customWidth="1"/>
    <col min="3" max="3" width="26.7109375" style="0" customWidth="1"/>
    <col min="4" max="4" width="10.140625" style="0" customWidth="1"/>
    <col min="5" max="5" width="11.57421875" style="0" customWidth="1"/>
    <col min="6" max="6" width="10.7109375" style="0" customWidth="1"/>
    <col min="7" max="10" width="8.421875" style="0" customWidth="1"/>
    <col min="11" max="11" width="11.00390625" style="0" bestFit="1" customWidth="1"/>
  </cols>
  <sheetData>
    <row r="2" spans="2:6" ht="15">
      <c r="B2" s="444" t="s">
        <v>235</v>
      </c>
      <c r="C2" s="444"/>
      <c r="D2" s="444"/>
      <c r="E2" s="444"/>
      <c r="F2" s="444"/>
    </row>
    <row r="3" spans="2:6" ht="15">
      <c r="B3" s="444"/>
      <c r="C3" s="444"/>
      <c r="D3" s="444"/>
      <c r="E3" s="444"/>
      <c r="F3" s="444"/>
    </row>
    <row r="5" spans="2:6" ht="15.75" thickBot="1">
      <c r="B5" s="445"/>
      <c r="C5" s="445"/>
      <c r="D5" s="445"/>
      <c r="E5" s="445"/>
      <c r="F5" s="445"/>
    </row>
    <row r="6" spans="2:6" ht="15" customHeight="1">
      <c r="B6" s="491" t="s">
        <v>137</v>
      </c>
      <c r="C6" s="493" t="s">
        <v>138</v>
      </c>
      <c r="D6" s="495" t="s">
        <v>236</v>
      </c>
      <c r="E6" s="495" t="s">
        <v>139</v>
      </c>
      <c r="F6" s="502" t="s">
        <v>181</v>
      </c>
    </row>
    <row r="7" spans="2:6" ht="15" customHeight="1">
      <c r="B7" s="492"/>
      <c r="C7" s="494"/>
      <c r="D7" s="496"/>
      <c r="E7" s="496"/>
      <c r="F7" s="503"/>
    </row>
    <row r="8" spans="2:6" ht="15.75" thickBot="1">
      <c r="B8" s="317">
        <v>1</v>
      </c>
      <c r="C8" s="319">
        <v>2</v>
      </c>
      <c r="D8" s="319">
        <v>3</v>
      </c>
      <c r="E8" s="319">
        <v>4</v>
      </c>
      <c r="F8" s="85">
        <v>8</v>
      </c>
    </row>
    <row r="9" spans="2:6" ht="31.5" customHeight="1">
      <c r="B9" s="86" t="s">
        <v>145</v>
      </c>
      <c r="C9" s="320" t="s">
        <v>43</v>
      </c>
      <c r="D9" s="87"/>
      <c r="E9" s="88">
        <f>E13+E16+E20+E23+E31+E36+E41</f>
        <v>2015647839</v>
      </c>
      <c r="F9" s="92"/>
    </row>
    <row r="10" spans="2:6" ht="31.5" customHeight="1" hidden="1">
      <c r="B10" s="93"/>
      <c r="C10" s="94" t="s">
        <v>40</v>
      </c>
      <c r="D10" s="95"/>
      <c r="E10" s="96">
        <f>SUM(E11)</f>
        <v>0</v>
      </c>
      <c r="F10" s="99"/>
    </row>
    <row r="11" spans="2:6" ht="31.5" customHeight="1" hidden="1">
      <c r="B11" s="100" t="s">
        <v>2</v>
      </c>
      <c r="C11" s="101" t="s">
        <v>41</v>
      </c>
      <c r="D11" s="102" t="s">
        <v>146</v>
      </c>
      <c r="E11" s="103">
        <v>0</v>
      </c>
      <c r="F11" s="106"/>
    </row>
    <row r="12" spans="2:6" ht="9" customHeight="1">
      <c r="B12" s="107"/>
      <c r="C12" s="108"/>
      <c r="D12" s="109"/>
      <c r="E12" s="110"/>
      <c r="F12" s="113"/>
    </row>
    <row r="13" spans="2:6" ht="31.5" customHeight="1" hidden="1">
      <c r="B13" s="114" t="s">
        <v>147</v>
      </c>
      <c r="C13" s="115" t="s">
        <v>148</v>
      </c>
      <c r="D13" s="116"/>
      <c r="E13" s="117">
        <f>SUM(E14:E15)</f>
        <v>0</v>
      </c>
      <c r="F13" s="120"/>
    </row>
    <row r="14" spans="2:6" ht="31.5" customHeight="1" hidden="1">
      <c r="B14" s="107"/>
      <c r="C14" s="108" t="s">
        <v>41</v>
      </c>
      <c r="D14" s="109" t="s">
        <v>149</v>
      </c>
      <c r="E14" s="110">
        <v>0</v>
      </c>
      <c r="F14" s="113">
        <v>100</v>
      </c>
    </row>
    <row r="15" spans="2:6" ht="9" customHeight="1" hidden="1">
      <c r="B15" s="107"/>
      <c r="C15" s="108"/>
      <c r="D15" s="109"/>
      <c r="E15" s="110"/>
      <c r="F15" s="113"/>
    </row>
    <row r="16" spans="2:6" ht="31.5" customHeight="1">
      <c r="B16" s="114" t="s">
        <v>147</v>
      </c>
      <c r="C16" s="115" t="s">
        <v>42</v>
      </c>
      <c r="D16" s="116"/>
      <c r="E16" s="117">
        <f>SUM(E17:E18)</f>
        <v>1806640033</v>
      </c>
      <c r="F16" s="120"/>
    </row>
    <row r="17" spans="2:6" ht="31.5" customHeight="1">
      <c r="B17" s="100">
        <v>1</v>
      </c>
      <c r="C17" s="101" t="s">
        <v>44</v>
      </c>
      <c r="D17" s="102" t="s">
        <v>231</v>
      </c>
      <c r="E17" s="126">
        <v>1731040033</v>
      </c>
      <c r="F17" s="130"/>
    </row>
    <row r="18" spans="2:6" ht="31.5" customHeight="1">
      <c r="B18" s="100">
        <v>2</v>
      </c>
      <c r="C18" s="101" t="s">
        <v>46</v>
      </c>
      <c r="D18" s="102" t="s">
        <v>45</v>
      </c>
      <c r="E18" s="131">
        <v>75600000</v>
      </c>
      <c r="F18" s="130"/>
    </row>
    <row r="19" spans="2:6" ht="9" customHeight="1">
      <c r="B19" s="135"/>
      <c r="C19" s="136"/>
      <c r="D19" s="102"/>
      <c r="E19" s="137"/>
      <c r="F19" s="140"/>
    </row>
    <row r="20" spans="2:6" ht="31.5" customHeight="1" hidden="1">
      <c r="B20" s="141" t="s">
        <v>151</v>
      </c>
      <c r="C20" s="17" t="s">
        <v>47</v>
      </c>
      <c r="D20" s="15"/>
      <c r="E20" s="16">
        <f>SUM(E21:E21)</f>
        <v>0</v>
      </c>
      <c r="F20" s="145"/>
    </row>
    <row r="21" spans="2:8" ht="31.5" customHeight="1" hidden="1">
      <c r="B21" s="146">
        <v>1</v>
      </c>
      <c r="C21" s="136" t="s">
        <v>48</v>
      </c>
      <c r="D21" s="102" t="s">
        <v>153</v>
      </c>
      <c r="E21" s="137">
        <v>0</v>
      </c>
      <c r="F21" s="140"/>
      <c r="H21" s="147"/>
    </row>
    <row r="22" spans="2:6" ht="9" customHeight="1" hidden="1">
      <c r="B22" s="135"/>
      <c r="C22" s="136"/>
      <c r="D22" s="102"/>
      <c r="E22" s="137"/>
      <c r="F22" s="140"/>
    </row>
    <row r="23" spans="2:6" ht="31.5" customHeight="1">
      <c r="B23" s="141" t="s">
        <v>151</v>
      </c>
      <c r="C23" s="17" t="s">
        <v>49</v>
      </c>
      <c r="D23" s="15"/>
      <c r="E23" s="16">
        <f>SUM(E24:E29)</f>
        <v>95087806</v>
      </c>
      <c r="F23" s="145"/>
    </row>
    <row r="24" spans="2:6" ht="31.5" customHeight="1">
      <c r="B24" s="146">
        <v>1</v>
      </c>
      <c r="C24" s="136" t="s">
        <v>11</v>
      </c>
      <c r="D24" s="102" t="s">
        <v>155</v>
      </c>
      <c r="E24" s="137">
        <v>995000</v>
      </c>
      <c r="F24" s="140"/>
    </row>
    <row r="25" spans="2:6" ht="31.5" customHeight="1">
      <c r="B25" s="146">
        <v>2</v>
      </c>
      <c r="C25" s="136" t="s">
        <v>50</v>
      </c>
      <c r="D25" s="102" t="s">
        <v>155</v>
      </c>
      <c r="E25" s="137">
        <v>20148906</v>
      </c>
      <c r="F25" s="140"/>
    </row>
    <row r="26" spans="2:6" ht="31.5" customHeight="1">
      <c r="B26" s="146">
        <v>3</v>
      </c>
      <c r="C26" s="136" t="s">
        <v>51</v>
      </c>
      <c r="D26" s="102" t="s">
        <v>155</v>
      </c>
      <c r="E26" s="137">
        <v>2640000</v>
      </c>
      <c r="F26" s="140"/>
    </row>
    <row r="27" spans="2:6" ht="31.5" customHeight="1">
      <c r="B27" s="146">
        <v>4</v>
      </c>
      <c r="C27" s="136" t="s">
        <v>6</v>
      </c>
      <c r="D27" s="102" t="s">
        <v>155</v>
      </c>
      <c r="E27" s="137">
        <v>900000</v>
      </c>
      <c r="F27" s="140"/>
    </row>
    <row r="28" spans="2:6" ht="31.5" customHeight="1">
      <c r="B28" s="146">
        <v>5</v>
      </c>
      <c r="C28" s="136" t="s">
        <v>12</v>
      </c>
      <c r="D28" s="102" t="s">
        <v>155</v>
      </c>
      <c r="E28" s="137">
        <v>1500000</v>
      </c>
      <c r="F28" s="140"/>
    </row>
    <row r="29" spans="2:6" ht="31.5" customHeight="1">
      <c r="B29" s="146">
        <v>6</v>
      </c>
      <c r="C29" s="136" t="s">
        <v>52</v>
      </c>
      <c r="D29" s="102" t="s">
        <v>157</v>
      </c>
      <c r="E29" s="137">
        <v>68903900</v>
      </c>
      <c r="F29" s="140"/>
    </row>
    <row r="30" spans="2:6" ht="8.25" customHeight="1">
      <c r="B30" s="146"/>
      <c r="C30" s="136"/>
      <c r="D30" s="102"/>
      <c r="E30" s="137"/>
      <c r="F30" s="140"/>
    </row>
    <row r="31" spans="2:6" ht="31.5" customHeight="1" hidden="1">
      <c r="B31" s="141" t="s">
        <v>158</v>
      </c>
      <c r="C31" s="17" t="s">
        <v>53</v>
      </c>
      <c r="D31" s="15"/>
      <c r="E31" s="16">
        <f>SUM(E32:E34)</f>
        <v>0</v>
      </c>
      <c r="F31" s="145"/>
    </row>
    <row r="32" spans="2:6" ht="8.25" customHeight="1" hidden="1">
      <c r="B32" s="146"/>
      <c r="C32" s="136"/>
      <c r="D32" s="148"/>
      <c r="E32" s="137"/>
      <c r="F32" s="140"/>
    </row>
    <row r="33" spans="2:6" ht="31.5" customHeight="1" hidden="1">
      <c r="B33" s="146">
        <v>1</v>
      </c>
      <c r="C33" s="136" t="s">
        <v>159</v>
      </c>
      <c r="D33" s="102" t="s">
        <v>160</v>
      </c>
      <c r="E33" s="137">
        <v>0</v>
      </c>
      <c r="F33" s="140"/>
    </row>
    <row r="34" spans="2:6" ht="8.25" customHeight="1" hidden="1">
      <c r="B34" s="146"/>
      <c r="C34" s="136"/>
      <c r="D34" s="150"/>
      <c r="E34" s="137"/>
      <c r="F34" s="140"/>
    </row>
    <row r="35" spans="2:6" ht="8.25" customHeight="1">
      <c r="B35" s="135"/>
      <c r="C35" s="136"/>
      <c r="D35" s="102"/>
      <c r="E35" s="137"/>
      <c r="F35" s="140"/>
    </row>
    <row r="36" spans="2:6" ht="31.5" customHeight="1">
      <c r="B36" s="141" t="s">
        <v>162</v>
      </c>
      <c r="C36" s="17" t="s">
        <v>54</v>
      </c>
      <c r="D36" s="15"/>
      <c r="E36" s="16">
        <f>SUM(E37:E39)</f>
        <v>96400000</v>
      </c>
      <c r="F36" s="145"/>
    </row>
    <row r="37" spans="2:6" ht="31.5" customHeight="1">
      <c r="B37" s="146">
        <v>1</v>
      </c>
      <c r="C37" s="136" t="s">
        <v>9</v>
      </c>
      <c r="D37" s="102" t="s">
        <v>155</v>
      </c>
      <c r="E37" s="137">
        <v>700000</v>
      </c>
      <c r="F37" s="140"/>
    </row>
    <row r="38" spans="2:6" ht="31.5" customHeight="1">
      <c r="B38" s="146">
        <v>2</v>
      </c>
      <c r="C38" s="136" t="s">
        <v>55</v>
      </c>
      <c r="D38" s="102" t="s">
        <v>155</v>
      </c>
      <c r="E38" s="137">
        <v>17700000</v>
      </c>
      <c r="F38" s="140"/>
    </row>
    <row r="39" spans="2:6" ht="31.5" customHeight="1">
      <c r="B39" s="146">
        <v>3</v>
      </c>
      <c r="C39" s="136" t="s">
        <v>56</v>
      </c>
      <c r="D39" s="102" t="s">
        <v>155</v>
      </c>
      <c r="E39" s="137">
        <v>78000000</v>
      </c>
      <c r="F39" s="140"/>
    </row>
    <row r="40" spans="2:6" ht="9" customHeight="1">
      <c r="B40" s="146"/>
      <c r="C40" s="136"/>
      <c r="D40" s="102"/>
      <c r="E40" s="137"/>
      <c r="F40" s="140"/>
    </row>
    <row r="41" spans="2:6" ht="31.5" customHeight="1">
      <c r="B41" s="141" t="s">
        <v>163</v>
      </c>
      <c r="C41" s="17" t="s">
        <v>57</v>
      </c>
      <c r="D41" s="15"/>
      <c r="E41" s="16">
        <f>SUM(E42:E44)</f>
        <v>17520000</v>
      </c>
      <c r="F41" s="145"/>
    </row>
    <row r="42" spans="2:6" ht="31.5" customHeight="1">
      <c r="B42" s="146">
        <v>1</v>
      </c>
      <c r="C42" s="14" t="s">
        <v>58</v>
      </c>
      <c r="D42" s="102" t="s">
        <v>232</v>
      </c>
      <c r="E42" s="137">
        <v>10800000</v>
      </c>
      <c r="F42" s="140"/>
    </row>
    <row r="43" spans="2:6" ht="31.5" customHeight="1">
      <c r="B43" s="146">
        <v>2</v>
      </c>
      <c r="C43" s="101" t="s">
        <v>59</v>
      </c>
      <c r="D43" s="102" t="s">
        <v>36</v>
      </c>
      <c r="E43" s="137">
        <v>2190000</v>
      </c>
      <c r="F43" s="140"/>
    </row>
    <row r="44" spans="2:6" ht="31.5" customHeight="1">
      <c r="B44" s="146">
        <v>3</v>
      </c>
      <c r="C44" s="136" t="s">
        <v>60</v>
      </c>
      <c r="D44" s="102" t="s">
        <v>233</v>
      </c>
      <c r="E44" s="137">
        <v>4530000</v>
      </c>
      <c r="F44" s="140"/>
    </row>
    <row r="45" spans="2:6" ht="9" customHeight="1">
      <c r="B45" s="135"/>
      <c r="C45" s="136"/>
      <c r="D45" s="102"/>
      <c r="E45" s="137"/>
      <c r="F45" s="140"/>
    </row>
    <row r="46" spans="2:6" ht="31.5" customHeight="1">
      <c r="B46" s="153" t="s">
        <v>164</v>
      </c>
      <c r="C46" s="316" t="s">
        <v>19</v>
      </c>
      <c r="D46" s="154"/>
      <c r="E46" s="155">
        <f>E47+E49</f>
        <v>7250000</v>
      </c>
      <c r="F46" s="159"/>
    </row>
    <row r="47" spans="2:6" ht="31.5" customHeight="1">
      <c r="B47" s="160" t="s">
        <v>147</v>
      </c>
      <c r="C47" s="17" t="s">
        <v>62</v>
      </c>
      <c r="D47" s="161"/>
      <c r="E47" s="162">
        <f>SUM(E48:E48)</f>
        <v>0</v>
      </c>
      <c r="F47" s="166"/>
    </row>
    <row r="48" spans="2:6" ht="39" customHeight="1">
      <c r="B48" s="135">
        <v>1</v>
      </c>
      <c r="C48" s="136" t="s">
        <v>185</v>
      </c>
      <c r="D48" s="102" t="s">
        <v>186</v>
      </c>
      <c r="E48" s="167">
        <v>0</v>
      </c>
      <c r="F48" s="140"/>
    </row>
    <row r="49" spans="2:6" ht="31.5" customHeight="1">
      <c r="B49" s="160" t="s">
        <v>151</v>
      </c>
      <c r="C49" s="17" t="s">
        <v>20</v>
      </c>
      <c r="D49" s="161"/>
      <c r="E49" s="162">
        <f>SUM(E50:E50)</f>
        <v>7250000</v>
      </c>
      <c r="F49" s="166"/>
    </row>
    <row r="50" spans="2:6" ht="31.5" customHeight="1">
      <c r="B50" s="135">
        <v>1</v>
      </c>
      <c r="C50" s="136" t="s">
        <v>165</v>
      </c>
      <c r="D50" s="102" t="s">
        <v>155</v>
      </c>
      <c r="E50" s="167">
        <v>7250000</v>
      </c>
      <c r="F50" s="140"/>
    </row>
    <row r="51" spans="2:6" ht="11.25" customHeight="1">
      <c r="B51" s="135"/>
      <c r="C51" s="136"/>
      <c r="D51" s="136"/>
      <c r="E51" s="137"/>
      <c r="F51" s="140"/>
    </row>
    <row r="52" spans="2:6" ht="31.5" customHeight="1">
      <c r="B52" s="171" t="s">
        <v>166</v>
      </c>
      <c r="C52" s="316" t="s">
        <v>22</v>
      </c>
      <c r="D52" s="172"/>
      <c r="E52" s="173">
        <f>E53+E63</f>
        <v>2085650000</v>
      </c>
      <c r="F52" s="177"/>
    </row>
    <row r="53" spans="2:6" ht="31.5" customHeight="1">
      <c r="B53" s="178" t="s">
        <v>147</v>
      </c>
      <c r="C53" s="179" t="s">
        <v>23</v>
      </c>
      <c r="D53" s="161"/>
      <c r="E53" s="19">
        <f>SUM(E54:E61)</f>
        <v>1091600000</v>
      </c>
      <c r="F53" s="166"/>
    </row>
    <row r="54" spans="2:6" ht="37.5" customHeight="1">
      <c r="B54" s="181">
        <v>1</v>
      </c>
      <c r="C54" s="182" t="s">
        <v>24</v>
      </c>
      <c r="D54" s="102" t="s">
        <v>167</v>
      </c>
      <c r="E54" s="183">
        <v>0</v>
      </c>
      <c r="F54" s="140"/>
    </row>
    <row r="55" spans="2:6" ht="31.5" customHeight="1">
      <c r="B55" s="181">
        <v>2</v>
      </c>
      <c r="C55" s="182" t="s">
        <v>25</v>
      </c>
      <c r="D55" s="102" t="s">
        <v>183</v>
      </c>
      <c r="E55" s="183">
        <v>1091600000</v>
      </c>
      <c r="F55" s="140"/>
    </row>
    <row r="56" spans="2:6" ht="31.5" customHeight="1" hidden="1">
      <c r="B56" s="181"/>
      <c r="C56" s="182"/>
      <c r="D56" s="102"/>
      <c r="E56" s="185">
        <v>0</v>
      </c>
      <c r="F56" s="140"/>
    </row>
    <row r="57" spans="2:9" ht="31.5" customHeight="1" hidden="1">
      <c r="B57" s="181"/>
      <c r="C57" s="182"/>
      <c r="D57" s="102"/>
      <c r="E57" s="185">
        <v>0</v>
      </c>
      <c r="F57" s="140"/>
      <c r="I57" s="8"/>
    </row>
    <row r="58" spans="2:9" ht="31.5" customHeight="1" hidden="1">
      <c r="B58" s="181"/>
      <c r="C58" s="182"/>
      <c r="D58" s="102"/>
      <c r="E58" s="185">
        <v>0</v>
      </c>
      <c r="F58" s="140"/>
      <c r="I58" s="8"/>
    </row>
    <row r="59" spans="2:9" ht="31.5" customHeight="1" hidden="1">
      <c r="B59" s="181"/>
      <c r="C59" s="182"/>
      <c r="D59" s="102"/>
      <c r="E59" s="185">
        <v>0</v>
      </c>
      <c r="F59" s="140"/>
      <c r="I59" s="8"/>
    </row>
    <row r="60" spans="2:9" ht="31.5" customHeight="1" hidden="1">
      <c r="B60" s="181"/>
      <c r="C60" s="182"/>
      <c r="D60" s="102"/>
      <c r="E60" s="185">
        <v>0</v>
      </c>
      <c r="F60" s="140"/>
      <c r="I60" s="8"/>
    </row>
    <row r="61" spans="2:9" ht="31.5" customHeight="1" hidden="1">
      <c r="B61" s="181"/>
      <c r="C61" s="182"/>
      <c r="D61" s="102"/>
      <c r="E61" s="185">
        <v>0</v>
      </c>
      <c r="F61" s="140"/>
      <c r="I61" s="8"/>
    </row>
    <row r="62" spans="2:6" ht="9" customHeight="1">
      <c r="B62" s="181"/>
      <c r="C62" s="182"/>
      <c r="D62" s="102"/>
      <c r="E62" s="183"/>
      <c r="F62" s="140"/>
    </row>
    <row r="63" spans="2:6" ht="31.5" customHeight="1">
      <c r="B63" s="178" t="s">
        <v>151</v>
      </c>
      <c r="C63" s="179" t="s">
        <v>27</v>
      </c>
      <c r="D63" s="15"/>
      <c r="E63" s="19">
        <f>SUM(E64:E65)</f>
        <v>994050000</v>
      </c>
      <c r="F63" s="145"/>
    </row>
    <row r="64" spans="2:6" ht="31.5" customHeight="1">
      <c r="B64" s="146">
        <v>1</v>
      </c>
      <c r="C64" s="182" t="s">
        <v>28</v>
      </c>
      <c r="D64" s="187" t="s">
        <v>37</v>
      </c>
      <c r="E64" s="183">
        <v>713250000</v>
      </c>
      <c r="F64" s="140"/>
    </row>
    <row r="65" spans="2:6" ht="31.5" customHeight="1">
      <c r="B65" s="181">
        <v>2</v>
      </c>
      <c r="C65" s="136" t="s">
        <v>34</v>
      </c>
      <c r="D65" s="188" t="s">
        <v>234</v>
      </c>
      <c r="E65" s="183">
        <v>280800000</v>
      </c>
      <c r="F65" s="140"/>
    </row>
    <row r="66" spans="2:6" ht="9" customHeight="1">
      <c r="B66" s="181"/>
      <c r="C66" s="136"/>
      <c r="D66" s="191"/>
      <c r="E66" s="183"/>
      <c r="F66" s="140"/>
    </row>
    <row r="67" spans="2:6" ht="31.5" customHeight="1" hidden="1">
      <c r="B67" s="153"/>
      <c r="C67" s="316" t="s">
        <v>64</v>
      </c>
      <c r="D67" s="154"/>
      <c r="E67" s="194">
        <f>E68</f>
        <v>0</v>
      </c>
      <c r="F67" s="159"/>
    </row>
    <row r="68" spans="2:6" ht="31.5" customHeight="1" hidden="1">
      <c r="B68" s="178"/>
      <c r="C68" s="18" t="s">
        <v>171</v>
      </c>
      <c r="D68" s="196"/>
      <c r="E68" s="197">
        <f>E69</f>
        <v>0</v>
      </c>
      <c r="F68" s="166"/>
    </row>
    <row r="69" spans="2:6" ht="48.75" customHeight="1" hidden="1">
      <c r="B69" s="201" t="s">
        <v>3</v>
      </c>
      <c r="C69" s="136" t="s">
        <v>172</v>
      </c>
      <c r="D69" s="191"/>
      <c r="E69" s="185">
        <v>0</v>
      </c>
      <c r="F69" s="140"/>
    </row>
    <row r="70" spans="2:6" ht="31.5" customHeight="1" hidden="1">
      <c r="B70" s="171" t="s">
        <v>173</v>
      </c>
      <c r="C70" s="316" t="s">
        <v>174</v>
      </c>
      <c r="D70" s="202"/>
      <c r="E70" s="173">
        <f>E71</f>
        <v>0</v>
      </c>
      <c r="F70" s="159"/>
    </row>
    <row r="71" spans="2:6" ht="31.5" customHeight="1" hidden="1" thickBot="1">
      <c r="B71" s="141" t="s">
        <v>147</v>
      </c>
      <c r="C71" s="17" t="s">
        <v>175</v>
      </c>
      <c r="D71" s="20"/>
      <c r="E71" s="19">
        <f>SUM(E72)</f>
        <v>0</v>
      </c>
      <c r="F71" s="145"/>
    </row>
    <row r="72" spans="2:6" ht="31.5" customHeight="1" hidden="1" thickBot="1" thickTop="1">
      <c r="B72" s="146">
        <v>1</v>
      </c>
      <c r="C72" s="136" t="s">
        <v>176</v>
      </c>
      <c r="D72" s="191" t="s">
        <v>38</v>
      </c>
      <c r="E72" s="183">
        <v>0</v>
      </c>
      <c r="F72" s="140"/>
    </row>
    <row r="73" spans="2:6" ht="9" customHeight="1">
      <c r="B73" s="181"/>
      <c r="C73" s="136"/>
      <c r="D73" s="191"/>
      <c r="E73" s="207"/>
      <c r="F73" s="140"/>
    </row>
    <row r="74" spans="2:6" ht="31.5" customHeight="1">
      <c r="B74" s="171" t="s">
        <v>177</v>
      </c>
      <c r="C74" s="316" t="s">
        <v>30</v>
      </c>
      <c r="D74" s="154"/>
      <c r="E74" s="173">
        <f>E75</f>
        <v>11750000</v>
      </c>
      <c r="F74" s="159"/>
    </row>
    <row r="75" spans="2:6" ht="31.5" customHeight="1">
      <c r="B75" s="141" t="s">
        <v>147</v>
      </c>
      <c r="C75" s="17" t="s">
        <v>39</v>
      </c>
      <c r="D75" s="15"/>
      <c r="E75" s="19">
        <f>SUM(E76:E80)</f>
        <v>11750000</v>
      </c>
      <c r="F75" s="145"/>
    </row>
    <row r="76" spans="2:6" ht="31.5" customHeight="1">
      <c r="B76" s="146">
        <v>1</v>
      </c>
      <c r="C76" s="136" t="s">
        <v>31</v>
      </c>
      <c r="D76" s="150" t="s">
        <v>61</v>
      </c>
      <c r="E76" s="185">
        <v>3250000</v>
      </c>
      <c r="F76" s="140"/>
    </row>
    <row r="77" spans="2:6" ht="31.5" customHeight="1" hidden="1">
      <c r="B77" s="146">
        <v>2</v>
      </c>
      <c r="C77" s="136" t="s">
        <v>33</v>
      </c>
      <c r="D77" s="150" t="s">
        <v>77</v>
      </c>
      <c r="E77" s="185">
        <v>0</v>
      </c>
      <c r="F77" s="140">
        <v>100</v>
      </c>
    </row>
    <row r="78" spans="2:6" ht="31.5" customHeight="1" hidden="1">
      <c r="B78" s="146">
        <v>13</v>
      </c>
      <c r="C78" s="211" t="s">
        <v>179</v>
      </c>
      <c r="D78" s="150">
        <v>0</v>
      </c>
      <c r="E78" s="185">
        <v>0</v>
      </c>
      <c r="F78" s="213"/>
    </row>
    <row r="79" spans="2:6" ht="31.5" customHeight="1" hidden="1">
      <c r="B79" s="146">
        <v>13</v>
      </c>
      <c r="C79" s="13" t="s">
        <v>180</v>
      </c>
      <c r="D79" s="150">
        <v>0</v>
      </c>
      <c r="E79" s="185">
        <v>0</v>
      </c>
      <c r="F79" s="213"/>
    </row>
    <row r="80" spans="2:6" ht="31.5" customHeight="1">
      <c r="B80" s="323">
        <v>2</v>
      </c>
      <c r="C80" s="13" t="s">
        <v>33</v>
      </c>
      <c r="D80" s="334" t="s">
        <v>186</v>
      </c>
      <c r="E80" s="335">
        <v>8500000</v>
      </c>
      <c r="F80" s="338"/>
    </row>
    <row r="81" spans="2:9" ht="15.75" thickBot="1">
      <c r="B81" s="214"/>
      <c r="C81" s="215"/>
      <c r="D81" s="216"/>
      <c r="E81" s="217"/>
      <c r="F81" s="220"/>
      <c r="I81" s="6"/>
    </row>
    <row r="82" spans="2:9" s="3" customFormat="1" ht="12.75" thickBot="1" thickTop="1">
      <c r="B82" s="472"/>
      <c r="C82" s="473"/>
      <c r="D82" s="2"/>
      <c r="E82" s="4">
        <f>E74+E70+E52+E46+E9</f>
        <v>4120297839</v>
      </c>
      <c r="F82" s="224"/>
      <c r="I82" s="7"/>
    </row>
    <row r="83" spans="4:5" ht="15">
      <c r="D83" s="489"/>
      <c r="E83" s="489"/>
    </row>
    <row r="84" ht="15">
      <c r="I84" s="8"/>
    </row>
    <row r="85" ht="15">
      <c r="E85" s="9"/>
    </row>
  </sheetData>
  <sheetProtection/>
  <mergeCells count="10">
    <mergeCell ref="B2:F2"/>
    <mergeCell ref="B82:C82"/>
    <mergeCell ref="D83:E83"/>
    <mergeCell ref="B3:F3"/>
    <mergeCell ref="B5:F5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 PC</dc:creator>
  <cp:keywords/>
  <dc:description/>
  <cp:lastModifiedBy>lenovo</cp:lastModifiedBy>
  <cp:lastPrinted>2022-08-02T04:26:05Z</cp:lastPrinted>
  <dcterms:created xsi:type="dcterms:W3CDTF">2017-03-23T09:00:16Z</dcterms:created>
  <dcterms:modified xsi:type="dcterms:W3CDTF">2022-08-02T04:27:04Z</dcterms:modified>
  <cp:category/>
  <cp:version/>
  <cp:contentType/>
  <cp:contentStatus/>
</cp:coreProperties>
</file>